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G:\42\01 - Persönliche Ordner\Roller\Dünger\DüV-2020\Bodennahe Technik\"/>
    </mc:Choice>
  </mc:AlternateContent>
  <bookViews>
    <workbookView xWindow="0" yWindow="0" windowWidth="28800" windowHeight="11745"/>
  </bookViews>
  <sheets>
    <sheet name="Betriebsdaten" sheetId="2" r:id="rId1"/>
    <sheet name="Anfall Wirtschaftsdünger" sheetId="1" r:id="rId2"/>
  </sheets>
  <externalReferences>
    <externalReference r:id="rId3"/>
    <externalReference r:id="rId4"/>
    <externalReference r:id="rId5"/>
    <externalReference r:id="rId6"/>
  </externalReferences>
  <definedNames>
    <definedName name="Auswahl">#REF!</definedName>
    <definedName name="_xlnm.Print_Area" localSheetId="1">'Anfall Wirtschaftsdünger'!$A$1:$K$33</definedName>
    <definedName name="FM">[1]Raps!$J$12:$J$18</definedName>
    <definedName name="Geflügel">'Anfall Wirtschaftsdünger'!$B$134:$B$135</definedName>
    <definedName name="Lagerbezeichnung">[2]Tabelle2!$X$16:$X$30</definedName>
    <definedName name="MAD">[3]MAD!$R$1:$R$6</definedName>
    <definedName name="Qualitätsgruppe">[1]Wz!$I$14:$I$16</definedName>
    <definedName name="Rinder">'Anfall Wirtschaftsdünger'!$B$47:$B$85</definedName>
    <definedName name="Schlag">[4]Pivot!$M$9:$M$1000</definedName>
    <definedName name="Schweine">'Anfall Wirtschaftsdünger'!$B$87:$B$132</definedName>
    <definedName name="Sonstige">'Anfall Wirtschaftsdünger'!$B$136:$B$139</definedName>
    <definedName name="Sortenauswahl">[1]Kart!#REF!</definedName>
    <definedName name="Sta">#REF!</definedName>
    <definedName name="Stufe6">#REF!</definedName>
    <definedName name="Vorfrucht">[1]Wz!$F$8:$F$18</definedName>
    <definedName name="Witterung">[1]Wz!$I$30:$I$31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4" i="1"/>
  <c r="D11" i="1"/>
  <c r="D10" i="1"/>
  <c r="D12" i="1"/>
  <c r="P137" i="1" l="1"/>
  <c r="N137" i="1"/>
  <c r="L137" i="1"/>
  <c r="K32" i="1"/>
  <c r="K31" i="1"/>
  <c r="K30" i="1"/>
  <c r="K29" i="1"/>
  <c r="K28" i="1"/>
  <c r="K27" i="1"/>
  <c r="K26" i="1"/>
  <c r="K25" i="1"/>
  <c r="K21" i="1"/>
  <c r="K19" i="1"/>
  <c r="K18" i="1"/>
  <c r="K17" i="1"/>
  <c r="K16" i="1"/>
  <c r="K15" i="1"/>
  <c r="K14" i="1"/>
  <c r="K13" i="1"/>
  <c r="K12" i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1" i="1"/>
  <c r="N21" i="1" s="1"/>
  <c r="H24" i="1"/>
  <c r="H23" i="1"/>
  <c r="H11" i="1"/>
  <c r="H10" i="1"/>
  <c r="P139" i="1" l="1"/>
  <c r="N139" i="1"/>
  <c r="L139" i="1"/>
  <c r="P138" i="1"/>
  <c r="N138" i="1"/>
  <c r="L138" i="1"/>
  <c r="P135" i="1"/>
  <c r="N135" i="1"/>
  <c r="L135" i="1"/>
  <c r="P134" i="1"/>
  <c r="N134" i="1"/>
  <c r="L134" i="1"/>
  <c r="P132" i="1"/>
  <c r="N132" i="1"/>
  <c r="L132" i="1"/>
  <c r="P131" i="1"/>
  <c r="N131" i="1"/>
  <c r="L131" i="1"/>
  <c r="P130" i="1"/>
  <c r="N130" i="1"/>
  <c r="L130" i="1"/>
  <c r="P129" i="1"/>
  <c r="N129" i="1"/>
  <c r="L129" i="1"/>
  <c r="P128" i="1"/>
  <c r="N128" i="1"/>
  <c r="L128" i="1"/>
  <c r="P127" i="1"/>
  <c r="N127" i="1"/>
  <c r="L127" i="1"/>
  <c r="P126" i="1"/>
  <c r="N126" i="1"/>
  <c r="L126" i="1"/>
  <c r="P125" i="1"/>
  <c r="N125" i="1"/>
  <c r="L125" i="1"/>
  <c r="P124" i="1"/>
  <c r="N124" i="1"/>
  <c r="L124" i="1"/>
  <c r="P123" i="1"/>
  <c r="N123" i="1"/>
  <c r="L123" i="1"/>
  <c r="P122" i="1"/>
  <c r="N122" i="1"/>
  <c r="L122" i="1"/>
  <c r="P121" i="1"/>
  <c r="M23" i="1" s="1"/>
  <c r="N121" i="1"/>
  <c r="I23" i="1" s="1"/>
  <c r="L121" i="1"/>
  <c r="K23" i="1" s="1"/>
  <c r="P120" i="1"/>
  <c r="N120" i="1"/>
  <c r="L120" i="1"/>
  <c r="P119" i="1"/>
  <c r="N119" i="1"/>
  <c r="L119" i="1"/>
  <c r="P118" i="1"/>
  <c r="N118" i="1"/>
  <c r="L118" i="1"/>
  <c r="P116" i="1"/>
  <c r="N116" i="1"/>
  <c r="L116" i="1"/>
  <c r="P115" i="1"/>
  <c r="N115" i="1"/>
  <c r="L115" i="1"/>
  <c r="P114" i="1"/>
  <c r="N114" i="1"/>
  <c r="L114" i="1"/>
  <c r="P113" i="1"/>
  <c r="N113" i="1"/>
  <c r="L113" i="1"/>
  <c r="P111" i="1"/>
  <c r="N111" i="1"/>
  <c r="L111" i="1"/>
  <c r="P110" i="1"/>
  <c r="N110" i="1"/>
  <c r="L110" i="1"/>
  <c r="P109" i="1"/>
  <c r="N109" i="1"/>
  <c r="L109" i="1"/>
  <c r="P108" i="1"/>
  <c r="N108" i="1"/>
  <c r="L108" i="1"/>
  <c r="P107" i="1"/>
  <c r="N107" i="1"/>
  <c r="L107" i="1"/>
  <c r="P106" i="1"/>
  <c r="N106" i="1"/>
  <c r="L106" i="1"/>
  <c r="P104" i="1"/>
  <c r="N104" i="1"/>
  <c r="L104" i="1"/>
  <c r="P103" i="1"/>
  <c r="N103" i="1"/>
  <c r="L103" i="1"/>
  <c r="P102" i="1"/>
  <c r="N102" i="1"/>
  <c r="L102" i="1"/>
  <c r="P101" i="1"/>
  <c r="N101" i="1"/>
  <c r="L101" i="1"/>
  <c r="P100" i="1"/>
  <c r="N100" i="1"/>
  <c r="L100" i="1"/>
  <c r="P99" i="1"/>
  <c r="N99" i="1"/>
  <c r="L99" i="1"/>
  <c r="P98" i="1"/>
  <c r="N98" i="1"/>
  <c r="L98" i="1"/>
  <c r="P97" i="1"/>
  <c r="N97" i="1"/>
  <c r="L97" i="1"/>
  <c r="P96" i="1"/>
  <c r="N96" i="1"/>
  <c r="L96" i="1"/>
  <c r="P95" i="1"/>
  <c r="N95" i="1"/>
  <c r="L95" i="1"/>
  <c r="P94" i="1"/>
  <c r="N94" i="1"/>
  <c r="L94" i="1"/>
  <c r="P93" i="1"/>
  <c r="N93" i="1"/>
  <c r="L93" i="1"/>
  <c r="P92" i="1"/>
  <c r="N92" i="1"/>
  <c r="L92" i="1"/>
  <c r="P91" i="1"/>
  <c r="N91" i="1"/>
  <c r="L91" i="1"/>
  <c r="P90" i="1"/>
  <c r="M24" i="1" s="1"/>
  <c r="N90" i="1"/>
  <c r="I24" i="1" s="1"/>
  <c r="L90" i="1"/>
  <c r="K24" i="1" s="1"/>
  <c r="P89" i="1"/>
  <c r="N89" i="1"/>
  <c r="L89" i="1"/>
  <c r="P88" i="1"/>
  <c r="N88" i="1"/>
  <c r="L88" i="1"/>
  <c r="P87" i="1"/>
  <c r="N87" i="1"/>
  <c r="L87" i="1"/>
  <c r="P85" i="1"/>
  <c r="N85" i="1"/>
  <c r="L85" i="1"/>
  <c r="P84" i="1"/>
  <c r="N84" i="1"/>
  <c r="L84" i="1"/>
  <c r="P83" i="1"/>
  <c r="N83" i="1"/>
  <c r="L83" i="1"/>
  <c r="P81" i="1"/>
  <c r="N81" i="1"/>
  <c r="L81" i="1"/>
  <c r="P80" i="1"/>
  <c r="N80" i="1"/>
  <c r="L80" i="1"/>
  <c r="P79" i="1"/>
  <c r="N79" i="1"/>
  <c r="L79" i="1"/>
  <c r="P78" i="1"/>
  <c r="N78" i="1"/>
  <c r="L78" i="1"/>
  <c r="P77" i="1"/>
  <c r="N77" i="1"/>
  <c r="L77" i="1"/>
  <c r="P76" i="1"/>
  <c r="N76" i="1"/>
  <c r="L76" i="1"/>
  <c r="P75" i="1"/>
  <c r="N75" i="1"/>
  <c r="L75" i="1"/>
  <c r="P74" i="1"/>
  <c r="N74" i="1"/>
  <c r="L74" i="1"/>
  <c r="P73" i="1"/>
  <c r="N73" i="1"/>
  <c r="L73" i="1"/>
  <c r="P71" i="1"/>
  <c r="N71" i="1"/>
  <c r="L71" i="1"/>
  <c r="P70" i="1"/>
  <c r="N70" i="1"/>
  <c r="L70" i="1"/>
  <c r="P69" i="1"/>
  <c r="N69" i="1"/>
  <c r="L69" i="1"/>
  <c r="P68" i="1"/>
  <c r="N68" i="1"/>
  <c r="Q68" i="1" s="1"/>
  <c r="L68" i="1"/>
  <c r="F68" i="1"/>
  <c r="E68" i="1"/>
  <c r="D68" i="1"/>
  <c r="P67" i="1"/>
  <c r="N67" i="1"/>
  <c r="L67" i="1"/>
  <c r="P66" i="1"/>
  <c r="N66" i="1"/>
  <c r="L66" i="1"/>
  <c r="P65" i="1"/>
  <c r="N65" i="1"/>
  <c r="Q65" i="1" s="1"/>
  <c r="Q66" i="1" s="1"/>
  <c r="L65" i="1"/>
  <c r="P64" i="1"/>
  <c r="N64" i="1"/>
  <c r="L64" i="1"/>
  <c r="P63" i="1"/>
  <c r="N63" i="1"/>
  <c r="L63" i="1"/>
  <c r="P62" i="1"/>
  <c r="N62" i="1"/>
  <c r="L62" i="1"/>
  <c r="P61" i="1"/>
  <c r="N61" i="1"/>
  <c r="L61" i="1"/>
  <c r="P60" i="1"/>
  <c r="N60" i="1"/>
  <c r="L60" i="1"/>
  <c r="P59" i="1"/>
  <c r="N59" i="1"/>
  <c r="L59" i="1"/>
  <c r="P58" i="1"/>
  <c r="N58" i="1"/>
  <c r="L58" i="1"/>
  <c r="P57" i="1"/>
  <c r="N57" i="1"/>
  <c r="L57" i="1"/>
  <c r="P56" i="1"/>
  <c r="N56" i="1"/>
  <c r="L56" i="1"/>
  <c r="P55" i="1"/>
  <c r="M20" i="1" s="1"/>
  <c r="N55" i="1"/>
  <c r="L55" i="1"/>
  <c r="K20" i="1" s="1"/>
  <c r="P54" i="1"/>
  <c r="M11" i="1" s="1"/>
  <c r="N54" i="1"/>
  <c r="I11" i="1" s="1"/>
  <c r="L54" i="1"/>
  <c r="K11" i="1" s="1"/>
  <c r="P52" i="1"/>
  <c r="N52" i="1"/>
  <c r="L52" i="1"/>
  <c r="P51" i="1"/>
  <c r="N51" i="1"/>
  <c r="L51" i="1"/>
  <c r="P50" i="1"/>
  <c r="N50" i="1"/>
  <c r="L50" i="1"/>
  <c r="P49" i="1"/>
  <c r="M10" i="1" s="1"/>
  <c r="N49" i="1"/>
  <c r="I10" i="1" s="1"/>
  <c r="L49" i="1"/>
  <c r="K10" i="1" s="1"/>
  <c r="P47" i="1"/>
  <c r="N47" i="1"/>
  <c r="L47" i="1"/>
  <c r="D32" i="1"/>
  <c r="D31" i="1"/>
  <c r="D30" i="1"/>
  <c r="D29" i="1"/>
  <c r="D28" i="1"/>
  <c r="D27" i="1"/>
  <c r="D26" i="1"/>
  <c r="D25" i="1"/>
  <c r="D21" i="1"/>
  <c r="D20" i="1"/>
  <c r="D19" i="1"/>
  <c r="D18" i="1"/>
  <c r="D17" i="1"/>
  <c r="D16" i="1"/>
  <c r="D15" i="1"/>
  <c r="D14" i="1"/>
  <c r="D13" i="1"/>
  <c r="H13" i="1" l="1"/>
  <c r="I13" i="1"/>
  <c r="H21" i="1"/>
  <c r="I21" i="1"/>
  <c r="H32" i="1"/>
  <c r="I32" i="1"/>
  <c r="N11" i="1"/>
  <c r="H15" i="1"/>
  <c r="I15" i="1"/>
  <c r="N23" i="1"/>
  <c r="J28" i="1"/>
  <c r="J31" i="1"/>
  <c r="J23" i="1"/>
  <c r="J32" i="1"/>
  <c r="J29" i="1"/>
  <c r="J27" i="1"/>
  <c r="J25" i="1"/>
  <c r="J30" i="1"/>
  <c r="J26" i="1"/>
  <c r="N20" i="1"/>
  <c r="J20" i="1"/>
  <c r="I26" i="1"/>
  <c r="H26" i="1"/>
  <c r="I27" i="1"/>
  <c r="H27" i="1"/>
  <c r="J19" i="1"/>
  <c r="J14" i="1"/>
  <c r="J16" i="1"/>
  <c r="J18" i="1"/>
  <c r="J13" i="1"/>
  <c r="J21" i="1"/>
  <c r="J17" i="1"/>
  <c r="J12" i="1"/>
  <c r="J15" i="1"/>
  <c r="H14" i="1"/>
  <c r="I14" i="1"/>
  <c r="H17" i="1"/>
  <c r="I17" i="1"/>
  <c r="I25" i="1"/>
  <c r="H25" i="1"/>
  <c r="H19" i="1"/>
  <c r="I19" i="1"/>
  <c r="I30" i="1"/>
  <c r="H30" i="1"/>
  <c r="N24" i="1"/>
  <c r="J24" i="1"/>
  <c r="I16" i="1"/>
  <c r="H16" i="1"/>
  <c r="H28" i="1"/>
  <c r="I28" i="1"/>
  <c r="I18" i="1"/>
  <c r="H18" i="1"/>
  <c r="H29" i="1"/>
  <c r="I29" i="1"/>
  <c r="I12" i="1"/>
  <c r="H12" i="1"/>
  <c r="I20" i="1"/>
  <c r="H20" i="1"/>
  <c r="H31" i="1"/>
  <c r="I31" i="1"/>
  <c r="K22" i="1"/>
  <c r="Q69" i="1"/>
  <c r="K33" i="1"/>
  <c r="N10" i="1"/>
  <c r="J11" i="1" l="1"/>
  <c r="K8" i="1"/>
  <c r="J10" i="1"/>
  <c r="I33" i="1"/>
  <c r="I22" i="1"/>
  <c r="I8" i="1" s="1"/>
  <c r="J33" i="1" l="1"/>
  <c r="J22" i="1"/>
  <c r="J8" i="1" l="1"/>
  <c r="B7" i="1" s="1"/>
  <c r="H8" i="1" l="1"/>
</calcChain>
</file>

<file path=xl/comments1.xml><?xml version="1.0" encoding="utf-8"?>
<comments xmlns="http://schemas.openxmlformats.org/spreadsheetml/2006/main">
  <authors>
    <author>Wolff, Bernd (ADD)</author>
  </authors>
  <commentList>
    <comment ref="A7" authorId="0" shapeId="0">
      <text>
        <r>
          <rPr>
            <sz val="9"/>
            <color indexed="81"/>
            <rFont val="Segoe UI"/>
            <charset val="1"/>
          </rPr>
          <t>Abkürzungen:                                                                                                         
bP = belegter Platz
eT = erzeugtes Tier                                                                      
GL = Grünland
AL = Ackerland                                                                                                           
U-Futter = Universalfutter
N-P-red. = N-P-reduziert                                                                                                                                              Mon. = Monat
o.: ohne
m.: mit</t>
        </r>
      </text>
    </comment>
    <comment ref="G9" authorId="0" shapeId="0">
      <text>
        <r>
          <rPr>
            <sz val="9"/>
            <color indexed="81"/>
            <rFont val="Segoe UI"/>
            <charset val="1"/>
          </rPr>
          <t>Um Trockensteher zu berücksichtigen, können die Weidetage um die Hälfte der Misttage reduziert werden.</t>
        </r>
      </text>
    </comment>
  </commentList>
</comments>
</file>

<file path=xl/sharedStrings.xml><?xml version="1.0" encoding="utf-8"?>
<sst xmlns="http://schemas.openxmlformats.org/spreadsheetml/2006/main" count="409" uniqueCount="223">
  <si>
    <t>Abkürzungen:</t>
  </si>
  <si>
    <t>Mittlere Einstreumenge: 6 - 8 kg/GV und Tag, Jauchemenge  wird im Vgl. zur niedrigen Einstreumenge halbiert! Bei hoher Einstreumenge ( &gt; 11 kg/GV und Tag) fällt keine Jauche mehr an!</t>
  </si>
  <si>
    <t>Tage/Jahr</t>
  </si>
  <si>
    <t>Eigene Tierhaltung</t>
  </si>
  <si>
    <t>Kategorie</t>
  </si>
  <si>
    <t>Anzahl</t>
  </si>
  <si>
    <t>Gülle         oder HTK</t>
  </si>
  <si>
    <t>Mist</t>
  </si>
  <si>
    <t>Einstreu-menge</t>
  </si>
  <si>
    <t>Weide</t>
  </si>
  <si>
    <r>
      <t>Lagerbedarf               m³ Gülle                       pro Jahr</t>
    </r>
    <r>
      <rPr>
        <b/>
        <sz val="10"/>
        <color theme="1"/>
        <rFont val="Calibri"/>
        <family val="2"/>
        <scheme val="minor"/>
      </rPr>
      <t>.</t>
    </r>
  </si>
  <si>
    <t>gering</t>
  </si>
  <si>
    <t>mittel</t>
  </si>
  <si>
    <t>hoch</t>
  </si>
  <si>
    <t>Rinder</t>
  </si>
  <si>
    <t>Rinderaufz. GL konv. 0-27 M. bP</t>
  </si>
  <si>
    <t>Mutterkuh 500 kg 6 M. Säugez. bP</t>
  </si>
  <si>
    <t>keine</t>
  </si>
  <si>
    <t>Summe</t>
  </si>
  <si>
    <t>Schweine</t>
  </si>
  <si>
    <t>Tab. 1: Mittlere Nährstoffausscheidungen landwirtschaftlicher Nutztiere (Wiederkäuer), mittlere Nährstoffaufnahme aus dem Grobfutter und Lagerbedarf</t>
  </si>
  <si>
    <t>rot: keine Tabellenwerte in DüV verfügbar!</t>
  </si>
  <si>
    <t>belegter Platz/erzeugtes Tier</t>
  </si>
  <si>
    <t>Nährstoffausscheidungen</t>
  </si>
  <si>
    <t>Nährstoffaufnahme aus Grobfutter</t>
  </si>
  <si>
    <t>Lagerbedarf tierischer Wirtschaftsdünger</t>
  </si>
  <si>
    <t>kg N</t>
  </si>
  <si>
    <r>
      <t>kg P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O</t>
    </r>
    <r>
      <rPr>
        <b/>
        <vertAlign val="subscript"/>
        <sz val="12"/>
        <color theme="1"/>
        <rFont val="Calibri"/>
        <family val="2"/>
        <scheme val="minor"/>
      </rPr>
      <t>5</t>
    </r>
  </si>
  <si>
    <r>
      <t>kg K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O</t>
    </r>
  </si>
  <si>
    <r>
      <t>kg P</t>
    </r>
    <r>
      <rPr>
        <b/>
        <vertAlign val="subscript"/>
        <sz val="12"/>
        <color theme="6" tint="-0.499984740745262"/>
        <rFont val="Calibri"/>
        <family val="2"/>
        <scheme val="minor"/>
      </rPr>
      <t>2</t>
    </r>
    <r>
      <rPr>
        <b/>
        <sz val="12"/>
        <color theme="6" tint="-0.499984740745262"/>
        <rFont val="Calibri"/>
        <family val="2"/>
        <scheme val="minor"/>
      </rPr>
      <t>O</t>
    </r>
    <r>
      <rPr>
        <b/>
        <vertAlign val="subscript"/>
        <sz val="12"/>
        <color theme="6" tint="-0.499984740745262"/>
        <rFont val="Calibri"/>
        <family val="2"/>
        <scheme val="minor"/>
      </rPr>
      <t>5</t>
    </r>
  </si>
  <si>
    <r>
      <t>kg K</t>
    </r>
    <r>
      <rPr>
        <b/>
        <vertAlign val="subscript"/>
        <sz val="12"/>
        <color theme="6" tint="-0.499984740745262"/>
        <rFont val="Calibri"/>
        <family val="2"/>
        <scheme val="minor"/>
      </rPr>
      <t>2</t>
    </r>
    <r>
      <rPr>
        <b/>
        <sz val="12"/>
        <color theme="6" tint="-0.499984740745262"/>
        <rFont val="Calibri"/>
        <family val="2"/>
        <scheme val="minor"/>
      </rPr>
      <t>O</t>
    </r>
  </si>
  <si>
    <t>Einstreu kg/Tag</t>
  </si>
  <si>
    <t>Festmist t/6 M.</t>
  </si>
  <si>
    <t>Festmist t/Tag</t>
  </si>
  <si>
    <t>Gülle          m³/6 M.</t>
  </si>
  <si>
    <t>Gülle m³/Tag</t>
  </si>
  <si>
    <t>Jauche m³/6 M.</t>
  </si>
  <si>
    <t>Jauche m³/Tag</t>
  </si>
  <si>
    <r>
      <rPr>
        <b/>
        <sz val="12"/>
        <rFont val="Calibri"/>
        <family val="2"/>
        <scheme val="minor"/>
      </rPr>
      <t>Ausbringung</t>
    </r>
    <r>
      <rPr>
        <sz val="12"/>
        <rFont val="Calibri"/>
        <family val="2"/>
        <scheme val="minor"/>
      </rPr>
      <t xml:space="preserve"> (für N-Obergrenze 170 kg N/ha) = N-Ausscheidungen minus Stall- und Lagerungsverlusten (bei Gärresten Substrat-N minus anlagebedingten Verlusten). Soll den Gehalten in den Wirtschaftsdüngen entsprechen.</t>
    </r>
  </si>
  <si>
    <r>
      <rPr>
        <b/>
        <sz val="12"/>
        <rFont val="Calibri"/>
        <family val="2"/>
        <scheme val="minor"/>
      </rPr>
      <t>Zufuhr = Aufbringung</t>
    </r>
    <r>
      <rPr>
        <sz val="12"/>
        <rFont val="Calibri"/>
        <family val="2"/>
        <scheme val="minor"/>
      </rPr>
      <t xml:space="preserve"> (für NV) = N-Ausscheidungen minus Stall-, Lagerungs- und Aufbringungsverlusten</t>
    </r>
  </si>
  <si>
    <r>
      <rPr>
        <b/>
        <sz val="12"/>
        <color theme="1"/>
        <rFont val="Calibri"/>
        <family val="2"/>
        <scheme val="minor"/>
      </rPr>
      <t>Aufbringungsverluste</t>
    </r>
    <r>
      <rPr>
        <sz val="12"/>
        <color theme="1"/>
        <rFont val="Calibri"/>
        <family val="2"/>
        <scheme val="minor"/>
      </rPr>
      <t xml:space="preserve"> (in % der N-Gehalte der Wirtschaftsdünger (für NV und N-Bedarfsermittlung zulässig).</t>
    </r>
  </si>
  <si>
    <t>Kälberaufz. 16 W. bP</t>
  </si>
  <si>
    <t>belegter Platz</t>
  </si>
  <si>
    <t>Rinderaufz. GL ext. 0-27 M. bP</t>
  </si>
  <si>
    <t>Rinderaufz. AL Weide 0-27 M. bP</t>
  </si>
  <si>
    <t>Rinderaufz. AL Stall 0-27 M. bP</t>
  </si>
  <si>
    <t>Milchkuh GL+Weide 6.000</t>
  </si>
  <si>
    <t>Tierart/Verfahren</t>
  </si>
  <si>
    <t>G, GR</t>
  </si>
  <si>
    <t>M, J, W</t>
  </si>
  <si>
    <t>M, J</t>
  </si>
  <si>
    <t>W</t>
  </si>
  <si>
    <t xml:space="preserve">Milchkuh GL+Weide 8.000 </t>
  </si>
  <si>
    <t>Milchkuh GL+Weide 10.000</t>
  </si>
  <si>
    <t xml:space="preserve">Rinder </t>
  </si>
  <si>
    <t>Milchkuh GL o. Weide m. Heu 6.000</t>
  </si>
  <si>
    <t xml:space="preserve">Schweine </t>
  </si>
  <si>
    <t>Milchkuh GL o. Weide m. Heu 8.000</t>
  </si>
  <si>
    <t>Milchkuh GL o. Weide m. Heu 10.000</t>
  </si>
  <si>
    <t xml:space="preserve">Geflügel </t>
  </si>
  <si>
    <t>Milchkuh GL o. Weide m. Heu 12.000</t>
  </si>
  <si>
    <t>Pferde, Schafe, Ziegen</t>
  </si>
  <si>
    <t>Milchkuh AL+Weide 6.000</t>
  </si>
  <si>
    <t>Biogas-Gärreste</t>
  </si>
  <si>
    <t>Milchkuh AL+Weide 8.000</t>
  </si>
  <si>
    <t>Sonstige org. Dünger</t>
  </si>
  <si>
    <t>Milchkuh AL+Weide 10.000</t>
  </si>
  <si>
    <t>Milchkuh AL+Weide 12.000</t>
  </si>
  <si>
    <t>G = Gülle, GR = Gärreste, M = Festmist, J = Jauche, W = Weidegang</t>
  </si>
  <si>
    <t>Milchkuh AL o. Weide m. Heu 6.000</t>
  </si>
  <si>
    <t>Achtung: hier wurden bereits die N-Verlustansätze berücksichtigt, die ab 2020 gelten.</t>
  </si>
  <si>
    <t>Milchkuh AL o. Weide m. Heu 8.000</t>
  </si>
  <si>
    <t>Milchkuh AL o. Weide m. Heu 10.000</t>
  </si>
  <si>
    <t>Milchkuh AL o. Weide m. Heu 8.900</t>
  </si>
  <si>
    <t>leichte Milchkuh Ackerfutter 5.000</t>
  </si>
  <si>
    <t>leichte Milchkuh Ackerfutter 7.000</t>
  </si>
  <si>
    <t>leichte Milchkuh Ackerfutter 9.000</t>
  </si>
  <si>
    <t>Rosa-Kalbfleisch 50-350 kg bP</t>
  </si>
  <si>
    <t>Kälbermast 50-250 kg bP</t>
  </si>
  <si>
    <t>Kälbermast 50-260 kg bP</t>
  </si>
  <si>
    <t>Fresseraufz. 80-210 kg Standardf. bP</t>
  </si>
  <si>
    <t>Fresseraufz. 80-210 kg N-/P-red. bP</t>
  </si>
  <si>
    <t>Bullenmast 675 kg Kalb 45 kg bP</t>
  </si>
  <si>
    <t>Bullenmast 750 kg Kalb 45 kg bP</t>
  </si>
  <si>
    <t>Bullenmast 750 kg ab 80 kg bP</t>
  </si>
  <si>
    <t>Bullenmast 750 kg ab 210 kg bP</t>
  </si>
  <si>
    <t>Mutterkuh 700 kg 6 M. Säugez. bP</t>
  </si>
  <si>
    <t>Mutterkuh 700 kg 9 M. Säugez. bP</t>
  </si>
  <si>
    <t>Sau + 22 Ferkel 8 kg U-Futter bP</t>
  </si>
  <si>
    <t>Sau + 22 Ferkel 8 kg N-P-red. bP</t>
  </si>
  <si>
    <t>Sau + 22 Ferkel 8 kg stark N-P-red. bP</t>
  </si>
  <si>
    <t>Sau + 25 Ferkel 8 kg U-Futter bP</t>
  </si>
  <si>
    <t>Sau + 25 Ferkel 8 kg N-P-red. bP</t>
  </si>
  <si>
    <t>Sau + 25 Ferkel 8 kg stark N-P-red. bP</t>
  </si>
  <si>
    <t>Sau + 28 Ferkel 8 kg U-Futter bP</t>
  </si>
  <si>
    <t>Sau + 28 Ferkel 8 kg N-P-red. bP</t>
  </si>
  <si>
    <t>Sau + 28 Ferkel 8 kg stark N-P-red. bP</t>
  </si>
  <si>
    <t>Sau + 22 Ferkel 28 kg U-Futter bP</t>
  </si>
  <si>
    <t>Sau + 22 Ferkel 28 kg N-P-red. bP</t>
  </si>
  <si>
    <t>Sau + 22 Ferkel 28 kg stark N-P-red. bP</t>
  </si>
  <si>
    <t>Sau + 25 Ferkel 28 kg U-Futter bP</t>
  </si>
  <si>
    <t>Sau + 25 Ferkel 28 kg N-P-red. bP</t>
  </si>
  <si>
    <t>Sau + 25 Ferkel 28 kg stark N-P-red. bP</t>
  </si>
  <si>
    <t>Sau + 28 Ferkel 28 kg U-Futter bP</t>
  </si>
  <si>
    <t>Sau + 28 Ferkel 28 kg N-P-red. bP</t>
  </si>
  <si>
    <t>Sau + 28 Ferkel 28 kg stark N-P-red. bP</t>
  </si>
  <si>
    <t>Ferkelaufz., 450g Zunahme, 7 Durchg. U-Futter bP</t>
  </si>
  <si>
    <t>Ferkelaufz., 450g Zunahme, 7 Durchg. N-P-red. bP</t>
  </si>
  <si>
    <t>Ferkelaufz., 450g Zunahme, 7 Durchg. stark N-P-red. bP</t>
  </si>
  <si>
    <t>Ferkelaufz., 500g Zunahme, 8 Durchg. U-Futter bP</t>
  </si>
  <si>
    <t>Ferkelaufz., 500g Zunahme, 8 Durchg. N-P-red. bP</t>
  </si>
  <si>
    <t>Ferkelaufz., 500g Zunahme, 8 Durchg. stark N-P-red. bP</t>
  </si>
  <si>
    <t>Jungsauenaufz. 28-115 kg U-Futter bP</t>
  </si>
  <si>
    <t>Jungsauenaufz. 28-115 kg N-P-red. bP</t>
  </si>
  <si>
    <t>Jungsaueneingl. 95-135 kg U-Futter bP</t>
  </si>
  <si>
    <t>Jungsaueneingl. 95-135 kg N-P-red. bP</t>
  </si>
  <si>
    <t>Mastschw., 700g Zunahme, 2,3 Durchg. U-Futter bP</t>
  </si>
  <si>
    <t>Mastschw., 700g Zunahme, 2,3 Durchg. N-P-red. bP</t>
  </si>
  <si>
    <t>Mastschw., 700g Zunahme, 2,3 Durchg. stark N-P-red. bP</t>
  </si>
  <si>
    <t>Mastschw., 750g Zunahme, 2,5 Durchg. U-Futter bP</t>
  </si>
  <si>
    <t>Mastschw., 750g Zunahme, 2,5 Durchg. N-P-red. bP</t>
  </si>
  <si>
    <t>Mastschw., 750g Zunahme, 2,5 Durchg. stark N-P-red. bP</t>
  </si>
  <si>
    <t>Mastschw., 850g Zunahme, 2,7 Durchg. U-Futter bP</t>
  </si>
  <si>
    <t>Mastschw., 850g Zunahme, 2,7 Durchg. N-P-red. bP</t>
  </si>
  <si>
    <t>Mastschw., 850g Zunahme, 2,7 Durchg. stark N-P-red. bP</t>
  </si>
  <si>
    <t>Mastschw., 950g Zunahme, 3 Durchg. U-Futter bP</t>
  </si>
  <si>
    <t>Mastschw., 950g Zunahme, 3 Durchg. N-P-red. bP</t>
  </si>
  <si>
    <t>Mastschw., 950g Zunahme, 3 Durchg. stark N-P-red. bP</t>
  </si>
  <si>
    <t>Jungebermast 850g Zun., 2,7 Durchg. U-Futter bP</t>
  </si>
  <si>
    <t>Jungebermast 850g Zun., 2,7 Durchg. N-P-red. bP</t>
  </si>
  <si>
    <t>Eberhaltung bP</t>
  </si>
  <si>
    <t>Putenmast Hahn 21 W. Standardf. eT</t>
  </si>
  <si>
    <t>erzeugtes Tier</t>
  </si>
  <si>
    <t>Putenmast Hahn 21 W. N-P-red.  eT</t>
  </si>
  <si>
    <t>Mutterschaf mit 1,5 Lämmer/Schaf, konv. bP</t>
  </si>
  <si>
    <t>Mutterschaf mit 1,1 Lämmer/Schaf, ext. bP</t>
  </si>
  <si>
    <t>Milchziege 800kg mit 1,5 Lämmer/Jahr bP</t>
  </si>
  <si>
    <t>Tabelle ist teilweise ungeschützt, um in blau unterlegten Feldern eigene Analysewerte eintragen zu können!</t>
  </si>
  <si>
    <t>Sicherheitskopie!</t>
  </si>
  <si>
    <t>organische Dünger</t>
  </si>
  <si>
    <t>% bzw. kg/dt FM</t>
  </si>
  <si>
    <t>TM</t>
  </si>
  <si>
    <t>N</t>
  </si>
  <si>
    <r>
      <t>P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O</t>
    </r>
    <r>
      <rPr>
        <b/>
        <vertAlign val="subscript"/>
        <sz val="12"/>
        <color theme="1"/>
        <rFont val="Calibri"/>
        <family val="2"/>
        <scheme val="minor"/>
      </rPr>
      <t>5</t>
    </r>
  </si>
  <si>
    <r>
      <t>K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O</t>
    </r>
  </si>
  <si>
    <t>Mindestanrechnung in % vom Gesamt-N</t>
  </si>
  <si>
    <t>N-Aufbringungsverluste in % vom Gesamt-N</t>
  </si>
  <si>
    <t>Rindergülle sep. 7,5%TM</t>
  </si>
  <si>
    <t>Rindergülle 7,5%TM</t>
  </si>
  <si>
    <t>Schweinegülle 5%TM</t>
  </si>
  <si>
    <t>HTK 40%TM</t>
  </si>
  <si>
    <t>HTK 55%TM</t>
  </si>
  <si>
    <t>HTK 70%TM</t>
  </si>
  <si>
    <t>Rindermist 25%TM</t>
  </si>
  <si>
    <t>Schweinemist 25%TM</t>
  </si>
  <si>
    <t>Schafmist 30%TM</t>
  </si>
  <si>
    <t>Pferdemist 30%TM</t>
  </si>
  <si>
    <t>Geflügelmist 50%TM</t>
  </si>
  <si>
    <t>Rinderjauche 2%TM</t>
  </si>
  <si>
    <t>Klärschlamm 5%TM</t>
  </si>
  <si>
    <t>Klärschlamm 25%TM</t>
  </si>
  <si>
    <t>Klärschlamm 50%TM</t>
  </si>
  <si>
    <t>Bioabfall-Kompost 60%TM</t>
  </si>
  <si>
    <t>Rindenkompost 40%TM</t>
  </si>
  <si>
    <t>Grüngut-Kompost 50%TM</t>
  </si>
  <si>
    <t>Grüngut-Häcksel 50%TM</t>
  </si>
  <si>
    <t>Landschaftspflege 40%TM</t>
  </si>
  <si>
    <t>Baumrinde</t>
  </si>
  <si>
    <t>0,4 t/m³</t>
  </si>
  <si>
    <t>Sägemehl 70 %TM</t>
  </si>
  <si>
    <t>Schlachtabfälle Fett 30%TM</t>
  </si>
  <si>
    <t>Schlachtabfälle Pansen 30%TM</t>
  </si>
  <si>
    <t>Hornspäne 90%TM</t>
  </si>
  <si>
    <t>Fleischknochenmehl 95%TM</t>
  </si>
  <si>
    <t>Kartoffelschlempe 5%TM</t>
  </si>
  <si>
    <t>Rapsschrot</t>
  </si>
  <si>
    <t>Rhizinusschrot 70%TM</t>
  </si>
  <si>
    <t>Champignonerde 30%TM</t>
  </si>
  <si>
    <t>Trester</t>
  </si>
  <si>
    <t>0,45 t/m³</t>
  </si>
  <si>
    <t>Tresterkompost 40%TM</t>
  </si>
  <si>
    <t>Mosttrub flüssig</t>
  </si>
  <si>
    <t>Weinhefe flüssig 20%TM</t>
  </si>
  <si>
    <t>Weinhefe filtriert 40%TM</t>
  </si>
  <si>
    <t>Gärrest flüssig</t>
  </si>
  <si>
    <t>Gärrest sep. Rindergülle fest</t>
  </si>
  <si>
    <t>Gärrest fest</t>
  </si>
  <si>
    <t>Zukauf sep.Gülle laut MAD</t>
  </si>
  <si>
    <t>Gärrest  fest Biogasanlage</t>
  </si>
  <si>
    <t>Klärschlamm laut Auswahl</t>
  </si>
  <si>
    <t>Rindergülle 8%TM</t>
  </si>
  <si>
    <t>eigene organ. Düngemittel</t>
  </si>
  <si>
    <t>komplette Abgabe der Wirtschaftsdünger</t>
  </si>
  <si>
    <t>rot= nicht in DüV aufgeführt</t>
  </si>
  <si>
    <t>in blau unterlegte Felder können Sie Daten eingeben oder ändern!</t>
  </si>
  <si>
    <t>Anfall Wirtschaftsdünger aus Tierhaltung</t>
  </si>
  <si>
    <t>Summe flüssiger Wirtschaftsdünger</t>
  </si>
  <si>
    <t>Anfall                  t Festmist        pro Jahr.</t>
  </si>
  <si>
    <t>Lagerbedarf                     m³ Jauche                pro Jahr.</t>
  </si>
  <si>
    <t>Straße:</t>
  </si>
  <si>
    <t>Ort:</t>
  </si>
  <si>
    <t>Telefon:</t>
  </si>
  <si>
    <t>E-Mail:</t>
  </si>
  <si>
    <t>Name:</t>
  </si>
  <si>
    <t>Betriebsdaten</t>
  </si>
  <si>
    <t>Betriebsbezeichnung:</t>
  </si>
  <si>
    <t xml:space="preserve">ZID-Betriebsnummer: </t>
  </si>
  <si>
    <r>
      <t xml:space="preserve">27607- …    </t>
    </r>
    <r>
      <rPr>
        <sz val="9"/>
        <color rgb="FF7030A0"/>
        <rFont val="Arial"/>
        <family val="2"/>
      </rPr>
      <t xml:space="preserve">15stellig! </t>
    </r>
  </si>
  <si>
    <t>Stellen überprüfen!</t>
  </si>
  <si>
    <t>Straße, Nr.:</t>
  </si>
  <si>
    <t>PLZ, Ort:</t>
  </si>
  <si>
    <t>Verfügungsberechtigte Person</t>
  </si>
  <si>
    <t>Nachname:</t>
  </si>
  <si>
    <t xml:space="preserve">Vorname: </t>
  </si>
  <si>
    <t>* Fax:</t>
  </si>
  <si>
    <t>* E-Mail:</t>
  </si>
  <si>
    <t>Mit * gekennzeichnete Angaben sind freiwillig</t>
  </si>
  <si>
    <t>helfen jedoch der schnelleren Bearbeitung</t>
  </si>
  <si>
    <t>Diese Anlage gehört zum Antrag vom</t>
  </si>
  <si>
    <t>in diesem Kästchen Antragsdatum eintragen</t>
  </si>
  <si>
    <t>Einreichung über</t>
  </si>
  <si>
    <t>duengung@add.rlp.de</t>
  </si>
  <si>
    <t>Mit der Nutzung dieses Formulares bestätigen Sie die Kenntnisnahme der nebenstehenden Informationen zum Datenschutz gemäß Artikel 13 und 14 der Datenschutz-Grundverordnung (DS-GVO) bezogen auf den konkreten Antrag.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</si>
</sst>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.0"/>
    <numFmt numFmtId="165" formatCode="0.0"/>
    <numFmt numFmtId="166" formatCode="0.000"/>
    <numFmt numFmtId="167" formatCode="0.00000"/>
    <numFmt numFmtId="168" formatCode="_-* #,##0.00\ _€_-;\-* #,##0.00\ _€_-;_-* &quot;-&quot;??\ _€_-;_-@_-"/>
    <numFmt numFmtId="169" formatCode="0.0000"/>
    <numFmt numFmtId="170" formatCode="#,##0.0000"/>
  </numFmts>
  <fonts count="4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sz val="12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6" tint="-0.499984740745262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vertAlign val="subscript"/>
      <sz val="12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6" tint="-0.499984740745262"/>
      <name val="Calibri"/>
      <family val="2"/>
      <scheme val="minor"/>
    </font>
    <font>
      <sz val="9"/>
      <color indexed="81"/>
      <name val="Segoe UI"/>
      <charset val="1"/>
    </font>
    <font>
      <b/>
      <sz val="8"/>
      <color rgb="FF000000"/>
      <name val="Verdana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rgb="FF7030A0"/>
      <name val="Arial"/>
      <family val="2"/>
    </font>
    <font>
      <sz val="9"/>
      <color rgb="FF7030A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rgb="FF0070C0"/>
      <name val="Arial"/>
      <family val="2"/>
    </font>
    <font>
      <u/>
      <sz val="11"/>
      <color theme="10"/>
      <name val="Arial"/>
      <family val="2"/>
    </font>
    <font>
      <u/>
      <sz val="14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43">
    <xf numFmtId="0" fontId="0" fillId="0" borderId="0" xfId="0"/>
    <xf numFmtId="0" fontId="2" fillId="0" borderId="0" xfId="2"/>
    <xf numFmtId="3" fontId="2" fillId="0" borderId="0" xfId="2" applyNumberFormat="1"/>
    <xf numFmtId="1" fontId="2" fillId="0" borderId="0" xfId="2" applyNumberFormat="1"/>
    <xf numFmtId="3" fontId="2" fillId="0" borderId="0" xfId="2" applyNumberFormat="1" applyBorder="1" applyAlignment="1">
      <alignment vertical="center"/>
    </xf>
    <xf numFmtId="1" fontId="8" fillId="0" borderId="0" xfId="2" applyNumberFormat="1" applyFont="1" applyBorder="1" applyAlignment="1">
      <alignment horizontal="center" vertical="center" wrapText="1"/>
    </xf>
    <xf numFmtId="0" fontId="2" fillId="0" borderId="0" xfId="2" applyAlignment="1">
      <alignment horizontal="center"/>
    </xf>
    <xf numFmtId="0" fontId="3" fillId="0" borderId="0" xfId="2" applyFont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0" fontId="10" fillId="0" borderId="0" xfId="2" applyFont="1" applyAlignment="1">
      <alignment wrapText="1"/>
    </xf>
    <xf numFmtId="0" fontId="2" fillId="0" borderId="0" xfId="2" applyBorder="1" applyAlignment="1">
      <alignment horizontal="center"/>
    </xf>
    <xf numFmtId="164" fontId="3" fillId="0" borderId="2" xfId="2" applyNumberFormat="1" applyFont="1" applyBorder="1" applyAlignment="1">
      <alignment horizontal="center" vertical="center" wrapText="1"/>
    </xf>
    <xf numFmtId="1" fontId="6" fillId="0" borderId="0" xfId="2" applyNumberFormat="1" applyFont="1" applyBorder="1" applyAlignment="1">
      <alignment horizontal="center" vertical="center" wrapText="1"/>
    </xf>
    <xf numFmtId="164" fontId="15" fillId="0" borderId="2" xfId="2" applyNumberFormat="1" applyFont="1" applyBorder="1" applyAlignment="1">
      <alignment horizontal="center" vertical="center"/>
    </xf>
    <xf numFmtId="164" fontId="15" fillId="0" borderId="4" xfId="2" applyNumberFormat="1" applyFont="1" applyBorder="1" applyAlignment="1">
      <alignment horizontal="center" vertical="center"/>
    </xf>
    <xf numFmtId="1" fontId="11" fillId="0" borderId="0" xfId="2" applyNumberFormat="1" applyFont="1" applyAlignment="1">
      <alignment horizontal="center" vertical="center"/>
    </xf>
    <xf numFmtId="1" fontId="11" fillId="0" borderId="0" xfId="2" applyNumberFormat="1" applyFont="1" applyBorder="1" applyAlignment="1">
      <alignment horizontal="center"/>
    </xf>
    <xf numFmtId="0" fontId="6" fillId="0" borderId="0" xfId="2" applyFont="1"/>
    <xf numFmtId="164" fontId="15" fillId="0" borderId="6" xfId="2" applyNumberFormat="1" applyFont="1" applyBorder="1" applyAlignment="1">
      <alignment horizontal="center" vertical="center"/>
    </xf>
    <xf numFmtId="164" fontId="10" fillId="0" borderId="7" xfId="2" applyNumberFormat="1" applyFont="1" applyBorder="1" applyAlignment="1">
      <alignment horizontal="center" vertical="center"/>
    </xf>
    <xf numFmtId="2" fontId="11" fillId="0" borderId="0" xfId="2" applyNumberFormat="1" applyFont="1" applyAlignment="1">
      <alignment horizontal="center" vertical="center"/>
    </xf>
    <xf numFmtId="1" fontId="10" fillId="0" borderId="0" xfId="2" applyNumberFormat="1" applyFont="1" applyBorder="1" applyAlignment="1">
      <alignment horizontal="center"/>
    </xf>
    <xf numFmtId="164" fontId="10" fillId="0" borderId="1" xfId="2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/>
    </xf>
    <xf numFmtId="164" fontId="17" fillId="0" borderId="6" xfId="2" applyNumberFormat="1" applyFont="1" applyBorder="1" applyAlignment="1">
      <alignment horizontal="center" vertical="center"/>
    </xf>
    <xf numFmtId="2" fontId="2" fillId="0" borderId="0" xfId="2" applyNumberFormat="1"/>
    <xf numFmtId="169" fontId="2" fillId="0" borderId="0" xfId="2" applyNumberFormat="1"/>
    <xf numFmtId="164" fontId="15" fillId="0" borderId="1" xfId="2" applyNumberFormat="1" applyFont="1" applyBorder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 wrapText="1"/>
    </xf>
    <xf numFmtId="164" fontId="9" fillId="5" borderId="1" xfId="2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wrapText="1"/>
    </xf>
    <xf numFmtId="164" fontId="11" fillId="0" borderId="2" xfId="2" applyNumberFormat="1" applyFont="1" applyBorder="1" applyAlignment="1">
      <alignment horizontal="center" vertical="center"/>
    </xf>
    <xf numFmtId="164" fontId="11" fillId="0" borderId="1" xfId="2" applyNumberFormat="1" applyFont="1" applyBorder="1" applyAlignment="1">
      <alignment horizontal="center" vertical="center"/>
    </xf>
    <xf numFmtId="0" fontId="2" fillId="6" borderId="0" xfId="2" applyFill="1" applyAlignment="1">
      <alignment horizontal="center"/>
    </xf>
    <xf numFmtId="0" fontId="2" fillId="6" borderId="0" xfId="2" applyFill="1"/>
    <xf numFmtId="3" fontId="2" fillId="6" borderId="0" xfId="2" applyNumberFormat="1" applyFill="1"/>
    <xf numFmtId="1" fontId="2" fillId="6" borderId="0" xfId="2" applyNumberFormat="1" applyFill="1"/>
    <xf numFmtId="170" fontId="2" fillId="6" borderId="0" xfId="2" applyNumberFormat="1" applyFill="1" applyBorder="1"/>
    <xf numFmtId="1" fontId="2" fillId="6" borderId="0" xfId="2" applyNumberFormat="1" applyFill="1" applyBorder="1"/>
    <xf numFmtId="164" fontId="2" fillId="6" borderId="0" xfId="2" applyNumberFormat="1" applyFill="1"/>
    <xf numFmtId="0" fontId="2" fillId="6" borderId="11" xfId="2" applyFill="1" applyBorder="1"/>
    <xf numFmtId="3" fontId="2" fillId="6" borderId="11" xfId="2" applyNumberFormat="1" applyFill="1" applyBorder="1"/>
    <xf numFmtId="3" fontId="2" fillId="6" borderId="4" xfId="2" applyNumberFormat="1" applyFill="1" applyBorder="1"/>
    <xf numFmtId="0" fontId="2" fillId="6" borderId="12" xfId="2" applyFill="1" applyBorder="1" applyAlignment="1">
      <alignment horizontal="center"/>
    </xf>
    <xf numFmtId="0" fontId="2" fillId="6" borderId="0" xfId="2" applyFill="1" applyBorder="1"/>
    <xf numFmtId="3" fontId="2" fillId="6" borderId="0" xfId="2" applyNumberFormat="1" applyFill="1" applyBorder="1"/>
    <xf numFmtId="3" fontId="2" fillId="6" borderId="13" xfId="2" applyNumberFormat="1" applyFill="1" applyBorder="1"/>
    <xf numFmtId="0" fontId="3" fillId="0" borderId="0" xfId="2" applyFont="1" applyBorder="1" applyAlignment="1">
      <alignment horizontal="center" vertical="center"/>
    </xf>
    <xf numFmtId="0" fontId="11" fillId="4" borderId="0" xfId="2" applyFont="1" applyFill="1" applyBorder="1" applyAlignment="1" applyProtection="1">
      <alignment horizontal="center"/>
      <protection locked="0"/>
    </xf>
    <xf numFmtId="0" fontId="11" fillId="3" borderId="0" xfId="2" applyFont="1" applyFill="1" applyBorder="1" applyAlignment="1" applyProtection="1">
      <alignment horizontal="center"/>
      <protection locked="0"/>
    </xf>
    <xf numFmtId="1" fontId="11" fillId="0" borderId="14" xfId="2" applyNumberFormat="1" applyFont="1" applyBorder="1" applyAlignment="1">
      <alignment horizontal="center"/>
    </xf>
    <xf numFmtId="0" fontId="30" fillId="7" borderId="5" xfId="0" applyFont="1" applyFill="1" applyBorder="1" applyAlignment="1">
      <alignment horizontal="right" vertical="center" wrapText="1"/>
    </xf>
    <xf numFmtId="0" fontId="2" fillId="6" borderId="5" xfId="2" applyFill="1" applyBorder="1"/>
    <xf numFmtId="0" fontId="2" fillId="6" borderId="9" xfId="2" applyFill="1" applyBorder="1"/>
    <xf numFmtId="0" fontId="2" fillId="6" borderId="9" xfId="2" applyFill="1" applyBorder="1" applyAlignment="1">
      <alignment horizontal="center"/>
    </xf>
    <xf numFmtId="0" fontId="2" fillId="6" borderId="6" xfId="2" applyFill="1" applyBorder="1"/>
    <xf numFmtId="0" fontId="5" fillId="6" borderId="0" xfId="2" applyFont="1" applyFill="1" applyAlignment="1">
      <alignment vertical="center" wrapText="1"/>
    </xf>
    <xf numFmtId="170" fontId="2" fillId="6" borderId="0" xfId="2" applyNumberFormat="1" applyFill="1"/>
    <xf numFmtId="3" fontId="11" fillId="6" borderId="0" xfId="2" applyNumberFormat="1" applyFont="1" applyFill="1" applyAlignment="1"/>
    <xf numFmtId="170" fontId="11" fillId="6" borderId="0" xfId="2" applyNumberFormat="1" applyFont="1" applyFill="1" applyAlignment="1"/>
    <xf numFmtId="3" fontId="12" fillId="6" borderId="0" xfId="2" applyNumberFormat="1" applyFont="1" applyFill="1" applyBorder="1" applyAlignment="1">
      <alignment horizontal="center" vertical="center"/>
    </xf>
    <xf numFmtId="3" fontId="2" fillId="6" borderId="0" xfId="2" applyNumberFormat="1" applyFill="1" applyBorder="1" applyAlignment="1">
      <alignment vertical="center"/>
    </xf>
    <xf numFmtId="1" fontId="3" fillId="6" borderId="0" xfId="2" applyNumberFormat="1" applyFont="1" applyFill="1" applyAlignment="1">
      <alignment horizontal="center" vertical="center"/>
    </xf>
    <xf numFmtId="3" fontId="14" fillId="6" borderId="0" xfId="2" applyNumberFormat="1" applyFont="1" applyFill="1" applyBorder="1" applyAlignment="1">
      <alignment horizontal="center" vertical="center"/>
    </xf>
    <xf numFmtId="1" fontId="14" fillId="6" borderId="0" xfId="2" applyNumberFormat="1" applyFont="1" applyFill="1" applyAlignment="1">
      <alignment horizontal="center" vertical="center"/>
    </xf>
    <xf numFmtId="43" fontId="11" fillId="6" borderId="0" xfId="1" applyFont="1" applyFill="1" applyAlignment="1"/>
    <xf numFmtId="3" fontId="16" fillId="6" borderId="0" xfId="2" applyNumberFormat="1" applyFont="1" applyFill="1" applyAlignment="1">
      <alignment horizontal="center"/>
    </xf>
    <xf numFmtId="1" fontId="16" fillId="6" borderId="0" xfId="2" applyNumberFormat="1" applyFont="1" applyFill="1" applyAlignment="1">
      <alignment horizontal="center"/>
    </xf>
    <xf numFmtId="3" fontId="18" fillId="6" borderId="0" xfId="2" applyNumberFormat="1" applyFont="1" applyFill="1" applyAlignment="1">
      <alignment horizontal="center"/>
    </xf>
    <xf numFmtId="1" fontId="18" fillId="6" borderId="0" xfId="2" applyNumberFormat="1" applyFont="1" applyFill="1" applyAlignment="1">
      <alignment horizontal="center"/>
    </xf>
    <xf numFmtId="0" fontId="0" fillId="6" borderId="0" xfId="0" applyFill="1"/>
    <xf numFmtId="170" fontId="0" fillId="6" borderId="0" xfId="0" applyNumberFormat="1" applyFill="1"/>
    <xf numFmtId="0" fontId="21" fillId="6" borderId="0" xfId="0" applyFont="1" applyFill="1" applyAlignment="1">
      <alignment vertical="center"/>
    </xf>
    <xf numFmtId="0" fontId="0" fillId="6" borderId="0" xfId="0" applyFill="1" applyBorder="1" applyAlignment="1">
      <alignment horizontal="center" vertical="center"/>
    </xf>
    <xf numFmtId="170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170" fontId="15" fillId="6" borderId="0" xfId="0" applyNumberFormat="1" applyFont="1" applyFill="1" applyBorder="1" applyAlignment="1">
      <alignment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170" fontId="15" fillId="6" borderId="1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170" fontId="25" fillId="6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/>
    </xf>
    <xf numFmtId="170" fontId="25" fillId="6" borderId="2" xfId="0" applyNumberFormat="1" applyFont="1" applyFill="1" applyBorder="1" applyAlignment="1">
      <alignment horizontal="center" vertical="center" wrapText="1"/>
    </xf>
    <xf numFmtId="170" fontId="3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/>
    <xf numFmtId="170" fontId="27" fillId="6" borderId="0" xfId="0" applyNumberFormat="1" applyFont="1" applyFill="1" applyBorder="1" applyAlignment="1">
      <alignment horizontal="center" vertical="center"/>
    </xf>
    <xf numFmtId="0" fontId="0" fillId="6" borderId="0" xfId="0" applyFill="1" applyBorder="1"/>
    <xf numFmtId="170" fontId="3" fillId="6" borderId="0" xfId="0" applyNumberFormat="1" applyFont="1" applyFill="1" applyBorder="1" applyAlignment="1">
      <alignment horizontal="left" vertical="center"/>
    </xf>
    <xf numFmtId="0" fontId="21" fillId="6" borderId="0" xfId="0" applyFont="1" applyFill="1" applyBorder="1" applyAlignment="1">
      <alignment vertical="center" wrapText="1"/>
    </xf>
    <xf numFmtId="170" fontId="21" fillId="6" borderId="0" xfId="0" applyNumberFormat="1" applyFont="1" applyFill="1" applyBorder="1" applyAlignment="1">
      <alignment vertical="center" wrapText="1"/>
    </xf>
    <xf numFmtId="0" fontId="0" fillId="6" borderId="0" xfId="0" applyFill="1" applyBorder="1" applyAlignment="1"/>
    <xf numFmtId="170" fontId="0" fillId="6" borderId="0" xfId="0" applyNumberFormat="1" applyFill="1" applyBorder="1" applyAlignment="1"/>
    <xf numFmtId="0" fontId="11" fillId="6" borderId="0" xfId="0" applyFont="1" applyFill="1" applyBorder="1" applyAlignment="1">
      <alignment vertical="center" wrapText="1"/>
    </xf>
    <xf numFmtId="170" fontId="11" fillId="6" borderId="0" xfId="0" applyNumberFormat="1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/>
    </xf>
    <xf numFmtId="170" fontId="11" fillId="6" borderId="0" xfId="0" applyNumberFormat="1" applyFont="1" applyFill="1" applyBorder="1" applyAlignment="1">
      <alignment vertical="center"/>
    </xf>
    <xf numFmtId="164" fontId="2" fillId="6" borderId="0" xfId="2" applyNumberFormat="1" applyFont="1" applyFill="1" applyAlignment="1">
      <alignment vertical="center"/>
    </xf>
    <xf numFmtId="0" fontId="11" fillId="6" borderId="0" xfId="0" applyFont="1" applyFill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0" fillId="6" borderId="0" xfId="0" applyFont="1" applyFill="1"/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/>
    <xf numFmtId="0" fontId="11" fillId="6" borderId="5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165" fontId="11" fillId="6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66" fontId="11" fillId="6" borderId="1" xfId="0" applyNumberFormat="1" applyFont="1" applyFill="1" applyBorder="1" applyAlignment="1">
      <alignment horizontal="center" vertical="center"/>
    </xf>
    <xf numFmtId="165" fontId="11" fillId="6" borderId="1" xfId="0" applyNumberFormat="1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1" fontId="11" fillId="6" borderId="1" xfId="0" applyNumberFormat="1" applyFont="1" applyFill="1" applyBorder="1" applyAlignment="1">
      <alignment horizontal="center" vertical="center"/>
    </xf>
    <xf numFmtId="1" fontId="26" fillId="6" borderId="6" xfId="0" applyNumberFormat="1" applyFont="1" applyFill="1" applyBorder="1" applyAlignment="1">
      <alignment horizontal="center" vertical="center"/>
    </xf>
    <xf numFmtId="1" fontId="26" fillId="6" borderId="1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/>
    </xf>
    <xf numFmtId="0" fontId="26" fillId="6" borderId="6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165" fontId="11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horizontal="center"/>
    </xf>
    <xf numFmtId="167" fontId="11" fillId="6" borderId="1" xfId="0" applyNumberFormat="1" applyFont="1" applyFill="1" applyBorder="1" applyAlignment="1">
      <alignment horizontal="center" vertical="center"/>
    </xf>
    <xf numFmtId="169" fontId="11" fillId="6" borderId="1" xfId="0" applyNumberFormat="1" applyFont="1" applyFill="1" applyBorder="1" applyAlignment="1">
      <alignment horizontal="center" vertical="center"/>
    </xf>
    <xf numFmtId="0" fontId="19" fillId="6" borderId="0" xfId="0" applyFont="1" applyFill="1" applyAlignment="1">
      <alignment horizontal="left" vertical="center"/>
    </xf>
    <xf numFmtId="0" fontId="3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9" fillId="6" borderId="1" xfId="0" applyFont="1" applyFill="1" applyBorder="1" applyAlignment="1" applyProtection="1">
      <alignment horizontal="center" vertical="center" wrapText="1"/>
      <protection locked="0"/>
    </xf>
    <xf numFmtId="0" fontId="19" fillId="6" borderId="1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vertical="center" wrapText="1"/>
    </xf>
    <xf numFmtId="0" fontId="20" fillId="6" borderId="1" xfId="0" applyFont="1" applyFill="1" applyBorder="1" applyAlignment="1" applyProtection="1">
      <alignment horizontal="center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19" fillId="6" borderId="1" xfId="0" applyFont="1" applyFill="1" applyBorder="1" applyAlignment="1" applyProtection="1">
      <alignment vertical="center" wrapText="1"/>
    </xf>
    <xf numFmtId="0" fontId="19" fillId="6" borderId="1" xfId="0" applyFont="1" applyFill="1" applyBorder="1" applyAlignment="1" applyProtection="1">
      <alignment vertical="center" wrapText="1"/>
      <protection locked="0"/>
    </xf>
    <xf numFmtId="0" fontId="20" fillId="6" borderId="1" xfId="0" applyFont="1" applyFill="1" applyBorder="1" applyAlignment="1" applyProtection="1">
      <alignment horizontal="center"/>
    </xf>
    <xf numFmtId="0" fontId="19" fillId="6" borderId="1" xfId="0" applyFont="1" applyFill="1" applyBorder="1" applyAlignment="1" applyProtection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1" fillId="6" borderId="12" xfId="2" applyFont="1" applyFill="1" applyBorder="1" applyAlignment="1">
      <alignment horizontal="center" vertical="center"/>
    </xf>
    <xf numFmtId="0" fontId="3" fillId="6" borderId="0" xfId="2" applyFont="1" applyFill="1" applyBorder="1"/>
    <xf numFmtId="0" fontId="11" fillId="6" borderId="0" xfId="2" applyFont="1" applyFill="1" applyBorder="1"/>
    <xf numFmtId="1" fontId="11" fillId="6" borderId="0" xfId="2" applyNumberFormat="1" applyFont="1" applyFill="1" applyBorder="1" applyAlignment="1">
      <alignment horizontal="center"/>
    </xf>
    <xf numFmtId="0" fontId="11" fillId="6" borderId="0" xfId="2" applyFont="1" applyFill="1" applyBorder="1" applyAlignment="1">
      <alignment horizontal="center"/>
    </xf>
    <xf numFmtId="1" fontId="19" fillId="6" borderId="0" xfId="2" applyNumberFormat="1" applyFont="1" applyFill="1" applyBorder="1" applyAlignment="1">
      <alignment horizontal="center"/>
    </xf>
    <xf numFmtId="0" fontId="11" fillId="6" borderId="14" xfId="2" applyFont="1" applyFill="1" applyBorder="1"/>
    <xf numFmtId="0" fontId="11" fillId="6" borderId="10" xfId="2" applyFont="1" applyFill="1" applyBorder="1" applyAlignment="1">
      <alignment horizontal="center" vertical="center"/>
    </xf>
    <xf numFmtId="0" fontId="3" fillId="6" borderId="14" xfId="2" applyFont="1" applyFill="1" applyBorder="1"/>
    <xf numFmtId="0" fontId="11" fillId="6" borderId="14" xfId="2" applyFont="1" applyFill="1" applyBorder="1" applyAlignment="1">
      <alignment horizontal="center"/>
    </xf>
    <xf numFmtId="1" fontId="11" fillId="6" borderId="14" xfId="2" applyNumberFormat="1" applyFont="1" applyFill="1" applyBorder="1" applyAlignment="1">
      <alignment horizontal="center"/>
    </xf>
    <xf numFmtId="0" fontId="3" fillId="6" borderId="12" xfId="2" applyFont="1" applyFill="1" applyBorder="1" applyAlignment="1">
      <alignment horizontal="center"/>
    </xf>
    <xf numFmtId="0" fontId="11" fillId="3" borderId="3" xfId="2" applyFont="1" applyFill="1" applyBorder="1" applyProtection="1">
      <protection locked="0"/>
    </xf>
    <xf numFmtId="0" fontId="11" fillId="4" borderId="11" xfId="2" applyFont="1" applyFill="1" applyBorder="1" applyAlignment="1" applyProtection="1">
      <alignment horizontal="center"/>
      <protection locked="0"/>
    </xf>
    <xf numFmtId="1" fontId="11" fillId="0" borderId="11" xfId="2" applyNumberFormat="1" applyFont="1" applyBorder="1" applyAlignment="1">
      <alignment horizontal="center"/>
    </xf>
    <xf numFmtId="0" fontId="11" fillId="3" borderId="11" xfId="2" applyFont="1" applyFill="1" applyBorder="1" applyAlignment="1" applyProtection="1">
      <alignment horizontal="center"/>
      <protection locked="0"/>
    </xf>
    <xf numFmtId="0" fontId="11" fillId="4" borderId="4" xfId="2" applyFont="1" applyFill="1" applyBorder="1" applyAlignment="1" applyProtection="1">
      <alignment horizontal="center"/>
      <protection locked="0"/>
    </xf>
    <xf numFmtId="0" fontId="11" fillId="3" borderId="12" xfId="2" applyFont="1" applyFill="1" applyBorder="1" applyProtection="1">
      <protection locked="0"/>
    </xf>
    <xf numFmtId="0" fontId="11" fillId="4" borderId="13" xfId="2" applyFont="1" applyFill="1" applyBorder="1" applyAlignment="1" applyProtection="1">
      <alignment horizontal="center"/>
      <protection locked="0"/>
    </xf>
    <xf numFmtId="0" fontId="11" fillId="3" borderId="10" xfId="2" applyFont="1" applyFill="1" applyBorder="1" applyProtection="1">
      <protection locked="0"/>
    </xf>
    <xf numFmtId="0" fontId="11" fillId="4" borderId="14" xfId="2" applyFont="1" applyFill="1" applyBorder="1" applyAlignment="1" applyProtection="1">
      <alignment horizontal="center"/>
      <protection locked="0"/>
    </xf>
    <xf numFmtId="0" fontId="11" fillId="3" borderId="14" xfId="2" applyFont="1" applyFill="1" applyBorder="1" applyAlignment="1" applyProtection="1">
      <alignment horizontal="center"/>
      <protection locked="0"/>
    </xf>
    <xf numFmtId="0" fontId="11" fillId="4" borderId="15" xfId="2" applyFont="1" applyFill="1" applyBorder="1" applyAlignment="1" applyProtection="1">
      <alignment horizontal="center"/>
      <protection locked="0"/>
    </xf>
    <xf numFmtId="0" fontId="13" fillId="2" borderId="5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0" fontId="3" fillId="6" borderId="5" xfId="2" applyFont="1" applyFill="1" applyBorder="1" applyAlignment="1">
      <alignment horizontal="center" vertical="center"/>
    </xf>
    <xf numFmtId="0" fontId="3" fillId="6" borderId="9" xfId="2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2" fillId="0" borderId="8" xfId="2" applyBorder="1" applyAlignment="1">
      <alignment horizontal="center" vertical="center" wrapText="1"/>
    </xf>
    <xf numFmtId="0" fontId="2" fillId="0" borderId="7" xfId="2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vertical="center" wrapText="1"/>
    </xf>
    <xf numFmtId="0" fontId="0" fillId="6" borderId="9" xfId="0" applyFill="1" applyBorder="1" applyAlignment="1"/>
    <xf numFmtId="0" fontId="0" fillId="6" borderId="6" xfId="0" applyFill="1" applyBorder="1" applyAlignment="1"/>
    <xf numFmtId="0" fontId="25" fillId="6" borderId="0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0" fontId="27" fillId="6" borderId="0" xfId="0" applyFont="1" applyFill="1" applyBorder="1" applyAlignment="1">
      <alignment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3" fillId="0" borderId="0" xfId="0" quotePrefix="1" applyFont="1" applyAlignment="1">
      <alignment horizontal="left"/>
    </xf>
    <xf numFmtId="0" fontId="33" fillId="6" borderId="0" xfId="0" applyFont="1" applyFill="1"/>
    <xf numFmtId="0" fontId="32" fillId="6" borderId="0" xfId="0" applyFont="1" applyFill="1" applyAlignment="1" applyProtection="1">
      <alignment vertical="center"/>
    </xf>
    <xf numFmtId="1" fontId="33" fillId="8" borderId="0" xfId="1" quotePrefix="1" applyNumberFormat="1" applyFont="1" applyFill="1" applyAlignment="1" applyProtection="1">
      <alignment horizontal="left"/>
      <protection locked="0"/>
    </xf>
    <xf numFmtId="49" fontId="33" fillId="8" borderId="0" xfId="0" quotePrefix="1" applyNumberFormat="1" applyFont="1" applyFill="1" applyAlignment="1" applyProtection="1">
      <alignment horizontal="left"/>
      <protection locked="0"/>
    </xf>
    <xf numFmtId="0" fontId="33" fillId="0" borderId="0" xfId="0" quotePrefix="1" applyFont="1" applyAlignment="1" applyProtection="1">
      <alignment horizontal="left"/>
      <protection locked="0"/>
    </xf>
    <xf numFmtId="0" fontId="0" fillId="8" borderId="0" xfId="0" applyFill="1" applyAlignment="1" applyProtection="1">
      <alignment horizontal="left"/>
      <protection locked="0"/>
    </xf>
    <xf numFmtId="0" fontId="1" fillId="6" borderId="0" xfId="0" applyFont="1" applyFill="1" applyAlignment="1">
      <alignment vertical="center"/>
    </xf>
    <xf numFmtId="0" fontId="0" fillId="6" borderId="0" xfId="0" applyFill="1" applyAlignment="1" applyProtection="1">
      <alignment horizontal="left"/>
      <protection locked="0"/>
    </xf>
    <xf numFmtId="0" fontId="35" fillId="6" borderId="0" xfId="0" applyFont="1" applyFill="1" applyAlignment="1" applyProtection="1">
      <alignment vertical="center"/>
    </xf>
    <xf numFmtId="0" fontId="1" fillId="8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33" fillId="8" borderId="0" xfId="0" applyFont="1" applyFill="1" applyAlignment="1" applyProtection="1">
      <alignment horizontal="left"/>
      <protection locked="0"/>
    </xf>
    <xf numFmtId="0" fontId="32" fillId="6" borderId="0" xfId="0" applyFont="1" applyFill="1"/>
    <xf numFmtId="0" fontId="0" fillId="6" borderId="0" xfId="0" applyFill="1" applyProtection="1"/>
    <xf numFmtId="0" fontId="32" fillId="6" borderId="0" xfId="0" applyFont="1" applyFill="1" applyProtection="1"/>
    <xf numFmtId="0" fontId="36" fillId="8" borderId="0" xfId="0" applyFont="1" applyFill="1" applyAlignment="1" applyProtection="1">
      <alignment horizontal="left"/>
      <protection locked="0"/>
    </xf>
    <xf numFmtId="0" fontId="37" fillId="6" borderId="0" xfId="0" applyFont="1" applyFill="1"/>
    <xf numFmtId="0" fontId="39" fillId="6" borderId="0" xfId="4" applyFont="1" applyFill="1" applyAlignment="1" applyProtection="1">
      <alignment horizontal="left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31" fillId="6" borderId="0" xfId="0" applyFont="1" applyFill="1" applyAlignment="1" applyProtection="1">
      <alignment wrapText="1"/>
    </xf>
    <xf numFmtId="0" fontId="0" fillId="6" borderId="0" xfId="0" applyFill="1" applyProtection="1">
      <protection locked="0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</cellXfs>
  <cellStyles count="5">
    <cellStyle name="Komma" xfId="1" builtinId="3"/>
    <cellStyle name="Komma 2" xfId="3"/>
    <cellStyle name="Link" xfId="4" builtinId="8"/>
    <cellStyle name="Standard" xfId="0" builtinId="0"/>
    <cellStyle name="Standard 2" xfId="2"/>
  </cellStyles>
  <dxfs count="2"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171451</xdr:rowOff>
    </xdr:from>
    <xdr:to>
      <xdr:col>9</xdr:col>
      <xdr:colOff>247650</xdr:colOff>
      <xdr:row>35</xdr:row>
      <xdr:rowOff>107817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0" y="171451"/>
          <a:ext cx="5095875" cy="8070716"/>
        </a:xfrm>
        <a:prstGeom prst="rect">
          <a:avLst/>
        </a:prstGeom>
      </xdr:spPr>
    </xdr:pic>
    <xdr:clientData/>
  </xdr:twoCellAnchor>
  <xdr:twoCellAnchor editAs="oneCell">
    <xdr:from>
      <xdr:col>9</xdr:col>
      <xdr:colOff>647701</xdr:colOff>
      <xdr:row>0</xdr:row>
      <xdr:rowOff>152401</xdr:rowOff>
    </xdr:from>
    <xdr:to>
      <xdr:col>15</xdr:col>
      <xdr:colOff>677713</xdr:colOff>
      <xdr:row>34</xdr:row>
      <xdr:rowOff>142876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77676" y="152401"/>
          <a:ext cx="5059212" cy="794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7</xdr:row>
      <xdr:rowOff>0</xdr:rowOff>
    </xdr:from>
    <xdr:to>
      <xdr:col>2</xdr:col>
      <xdr:colOff>1276350</xdr:colOff>
      <xdr:row>7</xdr:row>
      <xdr:rowOff>295275</xdr:rowOff>
    </xdr:to>
    <xdr:sp macro="" textlink="">
      <xdr:nvSpPr>
        <xdr:cNvPr id="2" name="Textfeld 1"/>
        <xdr:cNvSpPr txBox="1"/>
      </xdr:nvSpPr>
      <xdr:spPr>
        <a:xfrm>
          <a:off x="2457450" y="428625"/>
          <a:ext cx="36195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Die Summe der Tage Gülle/Mist/Weide muss 365 betragen!</a:t>
          </a:r>
        </a:p>
      </xdr:txBody>
    </xdr:sp>
    <xdr:clientData/>
  </xdr:twoCellAnchor>
  <xdr:twoCellAnchor editAs="oneCell">
    <xdr:from>
      <xdr:col>9</xdr:col>
      <xdr:colOff>76200</xdr:colOff>
      <xdr:row>0</xdr:row>
      <xdr:rowOff>0</xdr:rowOff>
    </xdr:from>
    <xdr:to>
      <xdr:col>10</xdr:col>
      <xdr:colOff>952183</xdr:colOff>
      <xdr:row>5</xdr:row>
      <xdr:rowOff>179280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6078"/>
        <a:stretch/>
      </xdr:blipFill>
      <xdr:spPr>
        <a:xfrm>
          <a:off x="12458700" y="0"/>
          <a:ext cx="2085658" cy="1131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lr.rlp.de/Internet/global/Themen.nsf/B81D6F06B181D7E7C1256E920051AC19/41EBFADA9710DAE8C12581A10026EAC3/$FILE/N-D&#252;ngeplaner%20RP%20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cac16\Ordnerumleitung\4_Koblenz\42%20Agraraufsicht\Wolff\D&#252;ngemittel\D&#252;V\Ausnahme%20Schleppschauch\Ausnahme%20streifenf&#246;rmige%20Ausbringu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cac16\Ordnerumleitung\42_43_GIS\04%20-%20Konditionalit&#228;ten%20(ehemals%20CC)\2024\RIA\Lauf%202\&#220;bernommen\276071320040015%20Bonacker,%2057610%20Bachenberg\276071320040015%20Bonacker,%2057610%20Bachenberg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cac16\Ordnerumleitung\4_Koblenz\42%20Agraraufsicht\Wolff\D&#252;ngemittel\D&#252;V\Ausnahme%20Schleppschauch\Ausnahme%20streifenf&#246;rmige%20Ausbringung%20Mu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führung"/>
      <sheetName val="DüV-N-Ackerbau"/>
      <sheetName val="N-Weinbau"/>
      <sheetName val="DüV-N-Futterbau"/>
      <sheetName val="Nährst. org."/>
      <sheetName val="PKMg-Planer"/>
      <sheetName val="Wz"/>
      <sheetName val="Trit"/>
      <sheetName val="Ro"/>
      <sheetName val="Wi-FuGe"/>
      <sheetName val="Wi-BrGe"/>
      <sheetName val="So-Ge"/>
      <sheetName val="Haf"/>
      <sheetName val="ZRüb"/>
      <sheetName val="Raps"/>
      <sheetName val="K-Mais"/>
      <sheetName val="S-Mais"/>
      <sheetName val="Kart"/>
      <sheetName val="F-Kart"/>
      <sheetName val="Wiese"/>
      <sheetName val="Weide"/>
      <sheetName val="Mähweide"/>
      <sheetName val="GrasKleeLuz"/>
      <sheetName val="Funktionen"/>
    </sheetNames>
    <sheetDataSet>
      <sheetData sheetId="0"/>
      <sheetData sheetId="1"/>
      <sheetData sheetId="2"/>
      <sheetData sheetId="3">
        <row r="37">
          <cell r="P37">
            <v>5340.4</v>
          </cell>
        </row>
      </sheetData>
      <sheetData sheetId="4"/>
      <sheetData sheetId="5"/>
      <sheetData sheetId="6">
        <row r="8">
          <cell r="F8" t="str">
            <v>Getreide, Mais</v>
          </cell>
        </row>
        <row r="9">
          <cell r="F9" t="str">
            <v>Raps, Körnerlegumin.</v>
          </cell>
        </row>
        <row r="10">
          <cell r="F10" t="str">
            <v>Z´Rüben ohne Blatternte</v>
          </cell>
        </row>
        <row r="11">
          <cell r="F11" t="str">
            <v>Feldgras</v>
          </cell>
        </row>
        <row r="12">
          <cell r="F12" t="str">
            <v>Luzerne, Klee, Kleegras</v>
          </cell>
        </row>
        <row r="13">
          <cell r="F13" t="str">
            <v>Kartoffeln, Nicht-Kohl-Gemüse</v>
          </cell>
        </row>
        <row r="14">
          <cell r="F14" t="str">
            <v>Rot.brache mit Legumin.</v>
          </cell>
          <cell r="I14" t="str">
            <v>C</v>
          </cell>
        </row>
        <row r="15">
          <cell r="F15" t="str">
            <v>Rot.brache ohne Legumin.</v>
          </cell>
          <cell r="I15" t="str">
            <v>A oder B</v>
          </cell>
        </row>
        <row r="16">
          <cell r="F16" t="str">
            <v>Z´rüben mit Blatternte</v>
          </cell>
          <cell r="I16" t="str">
            <v>E</v>
          </cell>
        </row>
        <row r="17">
          <cell r="F17" t="str">
            <v>Kohlgemüse</v>
          </cell>
        </row>
        <row r="18">
          <cell r="F18" t="str">
            <v>Grünland, Dauerbrache</v>
          </cell>
        </row>
        <row r="30">
          <cell r="I30" t="str">
            <v>trockener März/April (1. N-Gabe betont)</v>
          </cell>
        </row>
        <row r="31">
          <cell r="I31" t="str">
            <v>normal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J12" t="str">
            <v>0,5 kg FM/m²</v>
          </cell>
        </row>
        <row r="13">
          <cell r="J13" t="str">
            <v>0,8 kg FM/m²</v>
          </cell>
        </row>
        <row r="14">
          <cell r="J14" t="str">
            <v>1,1 kg FM/m²</v>
          </cell>
        </row>
        <row r="15">
          <cell r="J15" t="str">
            <v>1,5 kg FM/m²</v>
          </cell>
        </row>
        <row r="16">
          <cell r="J16" t="str">
            <v>2 kg FM/m²</v>
          </cell>
        </row>
        <row r="17">
          <cell r="J17" t="str">
            <v>2,5 kg FM/m²</v>
          </cell>
        </row>
        <row r="18">
          <cell r="J18" t="str">
            <v>3 kg FM/m²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fall Wirtschaftsdünger"/>
      <sheetName val="Oberflächenwasseranfall"/>
      <sheetName val="Tabelle2"/>
    </sheetNames>
    <sheetDataSet>
      <sheetData sheetId="0" refreshError="1"/>
      <sheetData sheetId="1" refreshError="1"/>
      <sheetData sheetId="2">
        <row r="7">
          <cell r="I7" t="str">
            <v>Zur Planung eines neuen  Lagerbehälters nehmen Sie bitte die Bauberatung der Landwirtschaftskammer Rheinland-Pfalz in Anspruch (Tel. 0671 - 793-0).</v>
          </cell>
        </row>
        <row r="16">
          <cell r="X16" t="str">
            <v>Festmistlager 1</v>
          </cell>
        </row>
        <row r="17">
          <cell r="X17" t="str">
            <v>Festmistlager 2</v>
          </cell>
        </row>
        <row r="18">
          <cell r="X18" t="str">
            <v>Festmistlager 3</v>
          </cell>
        </row>
        <row r="19">
          <cell r="X19" t="str">
            <v>Festmistlager 4</v>
          </cell>
        </row>
        <row r="20">
          <cell r="X20" t="str">
            <v>Festmistlager 5</v>
          </cell>
        </row>
        <row r="21">
          <cell r="X21" t="str">
            <v>Fahrsilo 1</v>
          </cell>
        </row>
        <row r="22">
          <cell r="X22" t="str">
            <v>Fahrsilo 2</v>
          </cell>
        </row>
        <row r="23">
          <cell r="X23" t="str">
            <v>Fahrsilo 3</v>
          </cell>
        </row>
        <row r="24">
          <cell r="X24" t="str">
            <v>Fahrsilo 4</v>
          </cell>
        </row>
        <row r="25">
          <cell r="X25" t="str">
            <v>Fahrsilo 5</v>
          </cell>
        </row>
        <row r="26">
          <cell r="X26" t="str">
            <v>Offener Güllebehälter 1</v>
          </cell>
        </row>
        <row r="27">
          <cell r="X27" t="str">
            <v>Offener Güllebehälter 2</v>
          </cell>
        </row>
        <row r="28">
          <cell r="X28" t="str">
            <v>Offener Güllebehälter 3</v>
          </cell>
        </row>
        <row r="29">
          <cell r="X29" t="str">
            <v>Offener Güllebehälter 4</v>
          </cell>
        </row>
        <row r="30">
          <cell r="X30" t="str">
            <v>Offener Güllebehälter 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Nitratbelastete Gebiete"/>
      <sheetName val="Nebenrechnung Nitrat"/>
      <sheetName val="Eutrophierte Gebiete"/>
      <sheetName val="WHG"/>
      <sheetName val="Kulturartenschlüssel"/>
      <sheetName val="MAD"/>
      <sheetName val="Klärschlamm"/>
      <sheetName val="Anzahl KS-Aufbringungen"/>
      <sheetName val="Checkliste"/>
      <sheetName val="LBD"/>
      <sheetName val="Nährst. org. "/>
      <sheetName val="Nebenrechnungen 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R1" t="str">
            <v>Keinerlei Angaben im MAD Portal vorhanden.</v>
          </cell>
        </row>
        <row r="2">
          <cell r="R2" t="str">
            <v>Keine Nmin Werte im MAD Portal für 2024 vorhanden, aber auch nicht benötigt.</v>
          </cell>
        </row>
        <row r="3">
          <cell r="R3" t="str">
            <v>Keine Nmin Werte im MAD Portal für 2024 vorhanden, aber aufgrund der Flächengröße im NbG erforderlich.</v>
          </cell>
        </row>
        <row r="4">
          <cell r="R4" t="str">
            <v>Keine gültige WD-Analyse im MAD Portal vorhanden, obwohl nenneswerte Flächen im NbG vorhanden.</v>
          </cell>
        </row>
        <row r="5">
          <cell r="R5" t="str">
            <v>Kein WD-Bezug im MAD Portal angegeben.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riebsdaten"/>
      <sheetName val="Hangschläge mit Restfläche"/>
      <sheetName val="Sonstige Flächen"/>
      <sheetName val="Kleinschläge&lt; 1 ha"/>
      <sheetName val="Schläge nicht erreichbar"/>
      <sheetName val="Gesamtbetrieb &lt;15 ha"/>
      <sheetName val="Anfall Wirtschaftsdünger"/>
      <sheetName val="Oberflächenwasseranfall"/>
      <sheetName val="LBD"/>
      <sheetName val="FloRLP"/>
      <sheetName val="Kulturartenschlüssel"/>
      <sheetName val="Pivot"/>
      <sheetName val="Auswert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M9">
            <v>2</v>
          </cell>
        </row>
        <row r="10">
          <cell r="M10">
            <v>3</v>
          </cell>
        </row>
        <row r="11">
          <cell r="M11">
            <v>11</v>
          </cell>
        </row>
        <row r="12">
          <cell r="M12">
            <v>20</v>
          </cell>
        </row>
        <row r="13">
          <cell r="M13" t="str">
            <v>Gesamtergebnis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uengung@add.rlp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abSelected="1" zoomScaleNormal="100" workbookViewId="0">
      <selection activeCell="C9" sqref="C9"/>
    </sheetView>
  </sheetViews>
  <sheetFormatPr baseColWidth="10" defaultRowHeight="14.25" x14ac:dyDescent="0.2"/>
  <cols>
    <col min="1" max="1" width="11" style="71"/>
    <col min="2" max="2" width="37.625" bestFit="1" customWidth="1"/>
    <col min="3" max="3" width="32.75" style="242" customWidth="1"/>
    <col min="4" max="10" width="11" style="71"/>
    <col min="16" max="21" width="11" style="71"/>
  </cols>
  <sheetData>
    <row r="1" spans="2:5" x14ac:dyDescent="0.2">
      <c r="B1" s="218"/>
      <c r="C1" s="219"/>
      <c r="D1" s="220"/>
    </row>
    <row r="2" spans="2:5" ht="19.5" customHeight="1" x14ac:dyDescent="0.2">
      <c r="B2" s="221" t="s">
        <v>205</v>
      </c>
      <c r="C2" s="222"/>
      <c r="D2" s="220"/>
    </row>
    <row r="3" spans="2:5" ht="19.5" customHeight="1" x14ac:dyDescent="0.2">
      <c r="B3" s="221" t="s">
        <v>206</v>
      </c>
      <c r="C3" s="223" t="s">
        <v>207</v>
      </c>
    </row>
    <row r="4" spans="2:5" ht="15" x14ac:dyDescent="0.2">
      <c r="B4" s="221"/>
      <c r="C4" s="224" t="s">
        <v>208</v>
      </c>
    </row>
    <row r="5" spans="2:5" ht="19.5" customHeight="1" x14ac:dyDescent="0.2">
      <c r="B5" s="221" t="s">
        <v>209</v>
      </c>
      <c r="C5" s="225"/>
      <c r="D5" s="226"/>
    </row>
    <row r="6" spans="2:5" ht="19.5" customHeight="1" x14ac:dyDescent="0.2">
      <c r="B6" s="221" t="s">
        <v>210</v>
      </c>
      <c r="C6" s="225"/>
      <c r="D6" s="226"/>
    </row>
    <row r="7" spans="2:5" ht="15" x14ac:dyDescent="0.2">
      <c r="B7" s="221"/>
      <c r="C7" s="227"/>
      <c r="D7" s="226"/>
    </row>
    <row r="8" spans="2:5" x14ac:dyDescent="0.2">
      <c r="B8" s="228" t="s">
        <v>211</v>
      </c>
      <c r="C8" s="227"/>
    </row>
    <row r="9" spans="2:5" ht="19.5" customHeight="1" x14ac:dyDescent="0.2">
      <c r="B9" s="221" t="s">
        <v>212</v>
      </c>
      <c r="C9" s="225"/>
    </row>
    <row r="10" spans="2:5" ht="19.5" customHeight="1" x14ac:dyDescent="0.2">
      <c r="B10" s="221" t="s">
        <v>213</v>
      </c>
      <c r="C10" s="229"/>
    </row>
    <row r="11" spans="2:5" ht="15" x14ac:dyDescent="0.2">
      <c r="B11" s="221"/>
      <c r="C11" s="230"/>
      <c r="D11" s="226"/>
    </row>
    <row r="12" spans="2:5" ht="19.5" customHeight="1" x14ac:dyDescent="0.2">
      <c r="B12" s="221" t="s">
        <v>201</v>
      </c>
      <c r="C12" s="225"/>
      <c r="D12" s="226"/>
    </row>
    <row r="13" spans="2:5" ht="19.5" customHeight="1" x14ac:dyDescent="0.2">
      <c r="B13" s="221" t="s">
        <v>214</v>
      </c>
      <c r="C13" s="231"/>
      <c r="E13" s="226"/>
    </row>
    <row r="14" spans="2:5" ht="19.5" customHeight="1" x14ac:dyDescent="0.2">
      <c r="B14" s="221" t="s">
        <v>215</v>
      </c>
      <c r="C14" s="225"/>
      <c r="D14" s="226"/>
    </row>
    <row r="15" spans="2:5" ht="15" x14ac:dyDescent="0.2">
      <c r="B15" s="221" t="s">
        <v>216</v>
      </c>
      <c r="C15" s="227"/>
    </row>
    <row r="16" spans="2:5" ht="15" x14ac:dyDescent="0.25">
      <c r="B16" s="232" t="s">
        <v>217</v>
      </c>
      <c r="C16" s="227"/>
    </row>
    <row r="17" spans="2:5" ht="15" x14ac:dyDescent="0.2">
      <c r="B17" s="221"/>
      <c r="C17" s="227"/>
      <c r="E17" s="233"/>
    </row>
    <row r="18" spans="2:5" ht="15" x14ac:dyDescent="0.25">
      <c r="B18" s="234"/>
      <c r="C18" s="227"/>
    </row>
    <row r="19" spans="2:5" ht="23.25" customHeight="1" x14ac:dyDescent="0.25">
      <c r="B19" s="232" t="s">
        <v>218</v>
      </c>
      <c r="C19" s="235" t="s">
        <v>219</v>
      </c>
    </row>
    <row r="20" spans="2:5" ht="23.25" customHeight="1" x14ac:dyDescent="0.25">
      <c r="B20" s="236" t="s">
        <v>220</v>
      </c>
      <c r="C20" s="237" t="s">
        <v>221</v>
      </c>
    </row>
    <row r="21" spans="2:5" x14ac:dyDescent="0.2">
      <c r="B21" s="71"/>
      <c r="C21" s="238"/>
    </row>
    <row r="22" spans="2:5" ht="85.5" x14ac:dyDescent="0.2">
      <c r="B22" s="239" t="s">
        <v>222</v>
      </c>
      <c r="C22" s="227"/>
    </row>
    <row r="23" spans="2:5" x14ac:dyDescent="0.2">
      <c r="B23" s="71"/>
      <c r="C23" s="227"/>
    </row>
    <row r="24" spans="2:5" x14ac:dyDescent="0.2">
      <c r="B24" s="240"/>
      <c r="C24" s="227"/>
    </row>
    <row r="25" spans="2:5" x14ac:dyDescent="0.2">
      <c r="B25" s="71"/>
      <c r="C25" s="227"/>
    </row>
    <row r="26" spans="2:5" x14ac:dyDescent="0.2">
      <c r="B26" s="71"/>
      <c r="C26" s="227"/>
    </row>
    <row r="27" spans="2:5" x14ac:dyDescent="0.2">
      <c r="B27" s="71"/>
      <c r="C27" s="227"/>
    </row>
    <row r="28" spans="2:5" x14ac:dyDescent="0.2">
      <c r="B28" s="71"/>
      <c r="C28" s="227"/>
    </row>
    <row r="29" spans="2:5" x14ac:dyDescent="0.2">
      <c r="B29" s="71"/>
      <c r="C29" s="227"/>
    </row>
    <row r="30" spans="2:5" x14ac:dyDescent="0.2">
      <c r="B30" s="71"/>
      <c r="C30" s="227"/>
    </row>
    <row r="31" spans="2:5" x14ac:dyDescent="0.2">
      <c r="B31" s="71"/>
      <c r="C31" s="227"/>
    </row>
    <row r="32" spans="2:5" x14ac:dyDescent="0.2">
      <c r="B32" s="71"/>
      <c r="C32" s="227"/>
    </row>
    <row r="33" spans="2:15" x14ac:dyDescent="0.2">
      <c r="B33" s="71"/>
      <c r="C33" s="227"/>
    </row>
    <row r="34" spans="2:15" x14ac:dyDescent="0.2">
      <c r="B34" s="71"/>
      <c r="C34" s="241"/>
    </row>
    <row r="35" spans="2:15" x14ac:dyDescent="0.2">
      <c r="B35" s="71"/>
      <c r="C35" s="241"/>
    </row>
    <row r="36" spans="2:15" x14ac:dyDescent="0.2">
      <c r="B36" s="71"/>
      <c r="C36" s="241"/>
      <c r="K36" s="71"/>
      <c r="L36" s="71"/>
      <c r="M36" s="71"/>
      <c r="N36" s="71"/>
      <c r="O36" s="71"/>
    </row>
    <row r="37" spans="2:15" x14ac:dyDescent="0.2">
      <c r="B37" s="71"/>
      <c r="C37" s="241"/>
      <c r="K37" s="71"/>
      <c r="L37" s="71"/>
      <c r="M37" s="71"/>
      <c r="N37" s="71"/>
      <c r="O37" s="71"/>
    </row>
    <row r="38" spans="2:15" x14ac:dyDescent="0.2">
      <c r="B38" s="71"/>
      <c r="C38" s="241"/>
      <c r="K38" s="71"/>
      <c r="L38" s="71"/>
      <c r="M38" s="71"/>
      <c r="N38" s="71"/>
      <c r="O38" s="71"/>
    </row>
    <row r="39" spans="2:15" x14ac:dyDescent="0.2">
      <c r="B39" s="71"/>
      <c r="C39" s="241"/>
      <c r="K39" s="71"/>
      <c r="L39" s="71"/>
      <c r="M39" s="71"/>
      <c r="N39" s="71"/>
      <c r="O39" s="71"/>
    </row>
    <row r="40" spans="2:15" x14ac:dyDescent="0.2">
      <c r="B40" s="71"/>
      <c r="C40" s="241"/>
      <c r="K40" s="71"/>
      <c r="L40" s="71"/>
      <c r="M40" s="71"/>
      <c r="N40" s="71"/>
      <c r="O40" s="71"/>
    </row>
    <row r="41" spans="2:15" x14ac:dyDescent="0.2">
      <c r="B41" s="71"/>
      <c r="C41" s="241"/>
      <c r="K41" s="71"/>
      <c r="L41" s="71"/>
      <c r="M41" s="71"/>
      <c r="N41" s="71"/>
      <c r="O41" s="71"/>
    </row>
    <row r="42" spans="2:15" x14ac:dyDescent="0.2">
      <c r="B42" s="71"/>
      <c r="C42" s="241"/>
      <c r="K42" s="71"/>
      <c r="L42" s="71"/>
      <c r="M42" s="71"/>
      <c r="N42" s="71"/>
      <c r="O42" s="71"/>
    </row>
    <row r="43" spans="2:15" x14ac:dyDescent="0.2">
      <c r="B43" s="71"/>
      <c r="C43" s="241"/>
      <c r="K43" s="71"/>
      <c r="L43" s="71"/>
      <c r="M43" s="71"/>
      <c r="N43" s="71"/>
      <c r="O43" s="71"/>
    </row>
    <row r="44" spans="2:15" x14ac:dyDescent="0.2">
      <c r="B44" s="71"/>
      <c r="C44" s="241"/>
      <c r="K44" s="71"/>
      <c r="L44" s="71"/>
      <c r="M44" s="71"/>
      <c r="N44" s="71"/>
      <c r="O44" s="71"/>
    </row>
    <row r="45" spans="2:15" x14ac:dyDescent="0.2">
      <c r="B45" s="71"/>
      <c r="C45" s="241"/>
      <c r="K45" s="71"/>
      <c r="L45" s="71"/>
      <c r="M45" s="71"/>
      <c r="N45" s="71"/>
      <c r="O45" s="71"/>
    </row>
    <row r="46" spans="2:15" x14ac:dyDescent="0.2">
      <c r="B46" s="71"/>
      <c r="C46" s="241"/>
      <c r="K46" s="71"/>
      <c r="L46" s="71"/>
      <c r="M46" s="71"/>
      <c r="N46" s="71"/>
      <c r="O46" s="71"/>
    </row>
    <row r="47" spans="2:15" x14ac:dyDescent="0.2">
      <c r="B47" s="71"/>
      <c r="C47" s="241"/>
      <c r="K47" s="71"/>
      <c r="L47" s="71"/>
      <c r="M47" s="71"/>
      <c r="N47" s="71"/>
      <c r="O47" s="71"/>
    </row>
    <row r="48" spans="2:15" x14ac:dyDescent="0.2">
      <c r="B48" s="71"/>
      <c r="C48" s="241"/>
      <c r="K48" s="71"/>
      <c r="L48" s="71"/>
      <c r="M48" s="71"/>
      <c r="N48" s="71"/>
      <c r="O48" s="71"/>
    </row>
    <row r="49" spans="2:15" x14ac:dyDescent="0.2">
      <c r="B49" s="71"/>
      <c r="C49" s="241"/>
      <c r="K49" s="71"/>
      <c r="L49" s="71"/>
      <c r="M49" s="71"/>
      <c r="N49" s="71"/>
      <c r="O49" s="71"/>
    </row>
    <row r="50" spans="2:15" x14ac:dyDescent="0.2">
      <c r="B50" s="71"/>
      <c r="C50" s="241"/>
      <c r="K50" s="71"/>
      <c r="L50" s="71"/>
      <c r="M50" s="71"/>
      <c r="N50" s="71"/>
      <c r="O50" s="71"/>
    </row>
    <row r="51" spans="2:15" x14ac:dyDescent="0.2">
      <c r="B51" s="71"/>
      <c r="C51" s="241"/>
      <c r="K51" s="71"/>
      <c r="L51" s="71"/>
      <c r="M51" s="71"/>
      <c r="N51" s="71"/>
      <c r="O51" s="71"/>
    </row>
    <row r="52" spans="2:15" x14ac:dyDescent="0.2">
      <c r="B52" s="71"/>
      <c r="C52" s="241"/>
      <c r="K52" s="71"/>
      <c r="L52" s="71"/>
      <c r="M52" s="71"/>
      <c r="N52" s="71"/>
      <c r="O52" s="71"/>
    </row>
    <row r="53" spans="2:15" x14ac:dyDescent="0.2">
      <c r="C53" s="241"/>
      <c r="K53" s="71"/>
      <c r="L53" s="71"/>
      <c r="M53" s="71"/>
      <c r="N53" s="71"/>
      <c r="O53" s="71"/>
    </row>
    <row r="54" spans="2:15" x14ac:dyDescent="0.2">
      <c r="K54" s="71"/>
      <c r="L54" s="71"/>
      <c r="M54" s="71"/>
      <c r="N54" s="71"/>
      <c r="O54" s="71"/>
    </row>
    <row r="55" spans="2:15" x14ac:dyDescent="0.2">
      <c r="K55" s="71"/>
      <c r="L55" s="71"/>
      <c r="M55" s="71"/>
      <c r="N55" s="71"/>
      <c r="O55" s="71"/>
    </row>
    <row r="56" spans="2:15" x14ac:dyDescent="0.2">
      <c r="K56" s="71"/>
      <c r="L56" s="71"/>
      <c r="M56" s="71"/>
      <c r="N56" s="71"/>
      <c r="O56" s="71"/>
    </row>
    <row r="57" spans="2:15" x14ac:dyDescent="0.2">
      <c r="K57" s="71"/>
      <c r="L57" s="71"/>
      <c r="M57" s="71"/>
      <c r="N57" s="71"/>
      <c r="O57" s="71"/>
    </row>
    <row r="58" spans="2:15" x14ac:dyDescent="0.2">
      <c r="K58" s="71"/>
      <c r="L58" s="71"/>
      <c r="M58" s="71"/>
      <c r="N58" s="71"/>
      <c r="O58" s="71"/>
    </row>
    <row r="59" spans="2:15" x14ac:dyDescent="0.2">
      <c r="K59" s="71"/>
      <c r="L59" s="71"/>
      <c r="M59" s="71"/>
      <c r="N59" s="71"/>
      <c r="O59" s="71"/>
    </row>
  </sheetData>
  <sheetProtection selectLockedCells="1"/>
  <hyperlinks>
    <hyperlink ref="C20" r:id="rId1"/>
  </hyperlinks>
  <pageMargins left="0.7" right="0.7" top="0.78740157499999996" bottom="0.78740157499999996" header="0.3" footer="0.3"/>
  <pageSetup paperSize="9" scale="52" orientation="landscape" r:id="rId2"/>
  <headerFooter>
    <oddHeader>&amp;CBetriebsdaten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282"/>
  <sheetViews>
    <sheetView showZeros="0" zoomScaleNormal="100" workbookViewId="0">
      <selection activeCell="C10" sqref="C10"/>
    </sheetView>
  </sheetViews>
  <sheetFormatPr baseColWidth="10" defaultColWidth="11" defaultRowHeight="15" x14ac:dyDescent="0.25"/>
  <cols>
    <col min="1" max="1" width="14.625" style="6" customWidth="1"/>
    <col min="2" max="2" width="49.625" style="1" customWidth="1"/>
    <col min="3" max="3" width="17" style="1" customWidth="1"/>
    <col min="4" max="4" width="11.375" style="1" customWidth="1"/>
    <col min="5" max="5" width="9.5" style="1" customWidth="1"/>
    <col min="6" max="6" width="10.125" style="6" customWidth="1"/>
    <col min="7" max="7" width="15.375" style="1" customWidth="1"/>
    <col min="8" max="8" width="20.875" style="1" bestFit="1" customWidth="1"/>
    <col min="9" max="9" width="14" style="2" customWidth="1"/>
    <col min="10" max="10" width="15.875" style="2" customWidth="1"/>
    <col min="11" max="11" width="12.625" style="2" customWidth="1"/>
    <col min="12" max="12" width="13" style="2" hidden="1" customWidth="1"/>
    <col min="13" max="13" width="12.625" style="2" hidden="1" customWidth="1"/>
    <col min="14" max="16" width="14.25" style="2" hidden="1" customWidth="1"/>
    <col min="17" max="17" width="16.75" style="37" customWidth="1"/>
    <col min="18" max="18" width="22.625" style="38" customWidth="1"/>
    <col min="19" max="19" width="11" style="39" customWidth="1"/>
    <col min="20" max="20" width="12.5" style="40" customWidth="1"/>
    <col min="21" max="21" width="11.25" style="40" customWidth="1"/>
    <col min="22" max="22" width="11.625" style="40" customWidth="1"/>
    <col min="23" max="23" width="7" style="35" customWidth="1"/>
    <col min="24" max="24" width="15.5" style="35" customWidth="1"/>
    <col min="25" max="25" width="14.375" style="1" customWidth="1"/>
    <col min="26" max="26" width="14.625" style="1" customWidth="1"/>
    <col min="27" max="27" width="11" style="1"/>
    <col min="28" max="28" width="10" style="1" customWidth="1"/>
    <col min="29" max="16384" width="11" style="1"/>
  </cols>
  <sheetData>
    <row r="1" spans="1:26" s="35" customFormat="1" x14ac:dyDescent="0.25">
      <c r="A1" s="52" t="s">
        <v>204</v>
      </c>
      <c r="B1" s="53"/>
      <c r="C1" s="54"/>
      <c r="D1" s="54"/>
      <c r="E1" s="54"/>
      <c r="F1" s="55"/>
      <c r="G1" s="56"/>
      <c r="H1" s="41"/>
      <c r="I1" s="42"/>
      <c r="J1" s="42"/>
      <c r="K1" s="43"/>
      <c r="L1" s="36"/>
      <c r="M1" s="36"/>
      <c r="N1" s="36"/>
      <c r="O1" s="36"/>
      <c r="P1" s="36"/>
      <c r="Q1" s="37"/>
      <c r="R1" s="38"/>
      <c r="S1" s="39"/>
      <c r="T1" s="40"/>
      <c r="U1" s="40"/>
      <c r="V1" s="40"/>
    </row>
    <row r="2" spans="1:26" s="35" customFormat="1" x14ac:dyDescent="0.25">
      <c r="A2" s="52" t="s">
        <v>203</v>
      </c>
      <c r="B2" s="53"/>
      <c r="C2" s="54"/>
      <c r="D2" s="54"/>
      <c r="E2" s="54"/>
      <c r="F2" s="55"/>
      <c r="G2" s="56"/>
      <c r="H2" s="45"/>
      <c r="I2" s="46"/>
      <c r="J2" s="46"/>
      <c r="K2" s="47"/>
      <c r="L2" s="36"/>
      <c r="M2" s="36"/>
      <c r="N2" s="36"/>
      <c r="O2" s="36"/>
      <c r="P2" s="36"/>
      <c r="Q2" s="37"/>
      <c r="R2" s="38"/>
      <c r="S2" s="39"/>
      <c r="T2" s="40"/>
      <c r="U2" s="40"/>
      <c r="V2" s="40"/>
    </row>
    <row r="3" spans="1:26" s="35" customFormat="1" x14ac:dyDescent="0.25">
      <c r="A3" s="52" t="s">
        <v>199</v>
      </c>
      <c r="B3" s="53"/>
      <c r="C3" s="54"/>
      <c r="D3" s="54"/>
      <c r="E3" s="54"/>
      <c r="F3" s="55"/>
      <c r="G3" s="56"/>
      <c r="H3" s="45"/>
      <c r="I3" s="46"/>
      <c r="J3" s="46"/>
      <c r="K3" s="47"/>
      <c r="L3" s="36"/>
      <c r="M3" s="36"/>
      <c r="N3" s="36"/>
      <c r="O3" s="36"/>
      <c r="P3" s="36"/>
      <c r="Q3" s="37"/>
      <c r="R3" s="38"/>
      <c r="S3" s="39"/>
      <c r="T3" s="40"/>
      <c r="U3" s="40"/>
      <c r="V3" s="40"/>
    </row>
    <row r="4" spans="1:26" s="35" customFormat="1" x14ac:dyDescent="0.25">
      <c r="A4" s="52" t="s">
        <v>200</v>
      </c>
      <c r="B4" s="53"/>
      <c r="C4" s="54"/>
      <c r="D4" s="54"/>
      <c r="E4" s="54"/>
      <c r="F4" s="55"/>
      <c r="G4" s="56"/>
      <c r="H4" s="45"/>
      <c r="I4" s="46"/>
      <c r="J4" s="46"/>
      <c r="K4" s="47"/>
      <c r="L4" s="36"/>
      <c r="M4" s="36"/>
      <c r="N4" s="36"/>
      <c r="O4" s="36"/>
      <c r="P4" s="36"/>
      <c r="Q4" s="37"/>
      <c r="R4" s="38"/>
      <c r="S4" s="39"/>
      <c r="T4" s="40"/>
      <c r="U4" s="40"/>
      <c r="V4" s="40"/>
    </row>
    <row r="5" spans="1:26" s="35" customFormat="1" x14ac:dyDescent="0.25">
      <c r="A5" s="52" t="s">
        <v>201</v>
      </c>
      <c r="B5" s="53"/>
      <c r="C5" s="54"/>
      <c r="D5" s="54"/>
      <c r="E5" s="54"/>
      <c r="F5" s="55"/>
      <c r="G5" s="56"/>
      <c r="H5" s="45"/>
      <c r="I5" s="46"/>
      <c r="J5" s="46"/>
      <c r="K5" s="47"/>
      <c r="L5" s="36"/>
      <c r="M5" s="36"/>
      <c r="N5" s="36"/>
      <c r="O5" s="36"/>
      <c r="P5" s="36"/>
      <c r="Q5" s="37"/>
      <c r="R5" s="38"/>
      <c r="S5" s="39"/>
      <c r="T5" s="40"/>
      <c r="U5" s="40"/>
      <c r="V5" s="40"/>
    </row>
    <row r="6" spans="1:26" s="35" customFormat="1" x14ac:dyDescent="0.25">
      <c r="A6" s="52" t="s">
        <v>202</v>
      </c>
      <c r="B6" s="53"/>
      <c r="C6" s="54"/>
      <c r="D6" s="54"/>
      <c r="E6" s="54"/>
      <c r="F6" s="55"/>
      <c r="G6" s="56"/>
      <c r="H6" s="45"/>
      <c r="I6" s="46"/>
      <c r="J6" s="46"/>
      <c r="K6" s="47"/>
      <c r="L6" s="36"/>
      <c r="M6" s="36"/>
      <c r="N6" s="36"/>
      <c r="O6" s="36"/>
      <c r="P6" s="36"/>
      <c r="Q6" s="37"/>
      <c r="R6" s="38"/>
      <c r="S6" s="39"/>
      <c r="T6" s="40"/>
      <c r="U6" s="40"/>
      <c r="V6" s="40"/>
    </row>
    <row r="7" spans="1:26" ht="34.15" customHeight="1" x14ac:dyDescent="0.25">
      <c r="A7" s="167" t="s">
        <v>0</v>
      </c>
      <c r="B7" s="202" t="str">
        <f>IF(AND(SUM(C10:C33)&gt;0,(I8+J8)&lt;375),"Die Bagatellgrenze von 250 m³ + 125 m³ /Jahr wird eingehalten.",+IF(AND(SUM(C10:C33)&gt;0,(I8+J8)&gt;375),"Die Bagatellgrenze von 250 m³ + 125 m³/Jahr wird überschritten.",""))</f>
        <v/>
      </c>
      <c r="C7" s="202"/>
      <c r="D7" s="202"/>
      <c r="E7" s="202"/>
      <c r="F7" s="202"/>
      <c r="G7" s="202"/>
      <c r="H7" s="31" t="s">
        <v>196</v>
      </c>
      <c r="I7" s="186" t="s">
        <v>195</v>
      </c>
      <c r="J7" s="187"/>
      <c r="K7" s="187"/>
      <c r="L7" s="1"/>
      <c r="M7" s="203" t="s">
        <v>1</v>
      </c>
      <c r="N7" s="204"/>
      <c r="O7" s="204"/>
      <c r="Q7" s="57"/>
      <c r="R7" s="58"/>
      <c r="S7" s="36"/>
      <c r="T7" s="36"/>
      <c r="U7" s="36"/>
      <c r="V7" s="36"/>
      <c r="W7" s="36"/>
      <c r="X7" s="37"/>
      <c r="Y7" s="4"/>
      <c r="Z7" s="5"/>
    </row>
    <row r="8" spans="1:26" ht="24" customHeight="1" x14ac:dyDescent="0.25">
      <c r="A8" s="44"/>
      <c r="B8" s="45"/>
      <c r="C8" s="45"/>
      <c r="D8" s="188" t="s">
        <v>2</v>
      </c>
      <c r="E8" s="189"/>
      <c r="F8" s="189"/>
      <c r="G8" s="190"/>
      <c r="H8" s="30">
        <f>SUM(I8:J8)</f>
        <v>0</v>
      </c>
      <c r="I8" s="30">
        <f>I22+I33</f>
        <v>0</v>
      </c>
      <c r="J8" s="30">
        <f>J22+J33</f>
        <v>0</v>
      </c>
      <c r="K8" s="8">
        <f>K22+K33</f>
        <v>0</v>
      </c>
      <c r="L8" s="9"/>
      <c r="M8" s="204"/>
      <c r="N8" s="204"/>
      <c r="O8" s="204"/>
      <c r="P8" s="4"/>
      <c r="Q8" s="59"/>
      <c r="R8" s="60"/>
      <c r="S8" s="59"/>
      <c r="T8" s="59"/>
      <c r="U8" s="61"/>
      <c r="V8" s="62"/>
      <c r="W8" s="62"/>
      <c r="X8" s="63"/>
      <c r="Y8" s="4"/>
      <c r="Z8" s="10"/>
    </row>
    <row r="9" spans="1:26" ht="61.5" customHeight="1" x14ac:dyDescent="0.25">
      <c r="A9" s="179" t="s">
        <v>3</v>
      </c>
      <c r="B9" s="180" t="s">
        <v>4</v>
      </c>
      <c r="C9" s="180" t="s">
        <v>5</v>
      </c>
      <c r="D9" s="183" t="s">
        <v>6</v>
      </c>
      <c r="E9" s="180" t="s">
        <v>7</v>
      </c>
      <c r="F9" s="181" t="s">
        <v>8</v>
      </c>
      <c r="G9" s="182" t="s">
        <v>9</v>
      </c>
      <c r="H9" s="48"/>
      <c r="I9" s="11" t="s">
        <v>10</v>
      </c>
      <c r="J9" s="11" t="s">
        <v>198</v>
      </c>
      <c r="K9" s="11" t="s">
        <v>197</v>
      </c>
      <c r="L9" s="1"/>
      <c r="M9" s="7" t="s">
        <v>11</v>
      </c>
      <c r="N9" s="7" t="s">
        <v>12</v>
      </c>
      <c r="O9" s="7" t="s">
        <v>13</v>
      </c>
      <c r="P9" s="4"/>
      <c r="Q9" s="59"/>
      <c r="R9" s="60"/>
      <c r="S9" s="59"/>
      <c r="T9" s="59"/>
      <c r="U9" s="64"/>
      <c r="V9" s="62"/>
      <c r="W9" s="62"/>
      <c r="X9" s="65"/>
      <c r="Y9" s="4"/>
      <c r="Z9" s="12"/>
    </row>
    <row r="10" spans="1:26" ht="15.75" x14ac:dyDescent="0.25">
      <c r="A10" s="191" t="s">
        <v>14</v>
      </c>
      <c r="B10" s="173" t="s">
        <v>17</v>
      </c>
      <c r="C10" s="169">
        <v>0</v>
      </c>
      <c r="D10" s="16">
        <f t="shared" ref="D10:D21" si="0">365-E10-G10</f>
        <v>365</v>
      </c>
      <c r="E10" s="169">
        <v>0</v>
      </c>
      <c r="F10" s="171" t="s">
        <v>11</v>
      </c>
      <c r="G10" s="172"/>
      <c r="H10" s="161" t="str">
        <f>IF(AND(C10&gt;0,SUM(D10:E10,G10)&lt;&gt;365),"Tagessumme beachten.","")</f>
        <v/>
      </c>
      <c r="I10" s="13">
        <f t="shared" ref="I10:I21" si="1">VLOOKUP($B10,$B$47:$P$139,13,FALSE)*$D10*$C10</f>
        <v>0</v>
      </c>
      <c r="J10" s="14">
        <f t="shared" ref="J10:J21" si="2">IF($F10="gering",VLOOKUP($M10,$M$10:$O$21,1,FALSE),IF($F10="mittel",VLOOKUP($M10,$M$10:$O$21,2,FALSE),IF($F10="hoch",0)))</f>
        <v>0</v>
      </c>
      <c r="K10" s="32">
        <f t="shared" ref="K10:K21" si="3">VLOOKUP($B10,$B$47:$P$139,11,FALSE)*E10*C10</f>
        <v>0</v>
      </c>
      <c r="L10" s="26"/>
      <c r="M10" s="28">
        <f t="shared" ref="M10:M21" si="4">$C10*$E10*VLOOKUP($B10,$B$47:$P$139,15,FALSE)</f>
        <v>0</v>
      </c>
      <c r="N10" s="29">
        <f t="shared" ref="N10" si="5">M10/2</f>
        <v>0</v>
      </c>
      <c r="O10" s="28">
        <v>0</v>
      </c>
      <c r="P10" s="4"/>
      <c r="Q10" s="66"/>
      <c r="R10" s="60"/>
      <c r="S10" s="59"/>
      <c r="T10" s="59"/>
      <c r="U10" s="67"/>
      <c r="V10" s="62"/>
      <c r="W10" s="62"/>
      <c r="X10" s="68"/>
      <c r="Y10" s="4"/>
      <c r="Z10" s="16"/>
    </row>
    <row r="11" spans="1:26" ht="15.75" x14ac:dyDescent="0.25">
      <c r="A11" s="192"/>
      <c r="B11" s="173" t="s">
        <v>17</v>
      </c>
      <c r="C11" s="49">
        <v>0</v>
      </c>
      <c r="D11" s="16">
        <f t="shared" si="0"/>
        <v>365</v>
      </c>
      <c r="E11" s="49">
        <v>0</v>
      </c>
      <c r="F11" s="50" t="s">
        <v>12</v>
      </c>
      <c r="G11" s="174"/>
      <c r="H11" s="161" t="str">
        <f t="shared" ref="H11:H21" si="6">IF(AND(C11&gt;0,SUM(D11:E11,G11)&lt;&gt;365),"Tagessumme beachten.","")</f>
        <v/>
      </c>
      <c r="I11" s="13">
        <f t="shared" si="1"/>
        <v>0</v>
      </c>
      <c r="J11" s="14">
        <f t="shared" si="2"/>
        <v>0</v>
      </c>
      <c r="K11" s="32">
        <f t="shared" si="3"/>
        <v>0</v>
      </c>
      <c r="L11" s="1"/>
      <c r="M11" s="28">
        <f t="shared" si="4"/>
        <v>0</v>
      </c>
      <c r="N11" s="29">
        <f t="shared" ref="N11:N21" si="7">M11/2</f>
        <v>0</v>
      </c>
      <c r="O11" s="28">
        <v>0</v>
      </c>
      <c r="P11" s="4"/>
      <c r="Q11" s="59"/>
      <c r="R11" s="60"/>
      <c r="S11" s="59"/>
      <c r="T11" s="59"/>
      <c r="U11" s="67"/>
      <c r="V11" s="62"/>
      <c r="W11" s="62"/>
      <c r="X11" s="68"/>
      <c r="Y11" s="4"/>
      <c r="Z11" s="16"/>
    </row>
    <row r="12" spans="1:26" ht="15.75" x14ac:dyDescent="0.25">
      <c r="A12" s="192"/>
      <c r="B12" s="173" t="s">
        <v>17</v>
      </c>
      <c r="C12" s="49">
        <v>0</v>
      </c>
      <c r="D12" s="16">
        <f t="shared" si="0"/>
        <v>365</v>
      </c>
      <c r="E12" s="49">
        <v>0</v>
      </c>
      <c r="F12" s="50" t="s">
        <v>11</v>
      </c>
      <c r="G12" s="174">
        <v>0</v>
      </c>
      <c r="H12" s="161" t="str">
        <f t="shared" si="6"/>
        <v/>
      </c>
      <c r="I12" s="13">
        <f t="shared" si="1"/>
        <v>0</v>
      </c>
      <c r="J12" s="14">
        <f t="shared" si="2"/>
        <v>0</v>
      </c>
      <c r="K12" s="33">
        <f t="shared" si="3"/>
        <v>0</v>
      </c>
      <c r="L12" s="1"/>
      <c r="M12" s="28">
        <f t="shared" si="4"/>
        <v>0</v>
      </c>
      <c r="N12" s="29">
        <f t="shared" si="7"/>
        <v>0</v>
      </c>
      <c r="O12" s="28">
        <v>0</v>
      </c>
      <c r="P12" s="4"/>
      <c r="Q12" s="59"/>
      <c r="R12" s="60"/>
      <c r="S12" s="59"/>
      <c r="T12" s="59"/>
      <c r="U12" s="67"/>
      <c r="V12" s="62"/>
      <c r="W12" s="62"/>
      <c r="X12" s="68"/>
      <c r="Y12" s="4"/>
      <c r="Z12" s="16"/>
    </row>
    <row r="13" spans="1:26" ht="15.75" x14ac:dyDescent="0.25">
      <c r="A13" s="192"/>
      <c r="B13" s="173" t="s">
        <v>17</v>
      </c>
      <c r="C13" s="49">
        <v>0</v>
      </c>
      <c r="D13" s="16">
        <f t="shared" si="0"/>
        <v>365</v>
      </c>
      <c r="E13" s="49">
        <v>0</v>
      </c>
      <c r="F13" s="50" t="s">
        <v>11</v>
      </c>
      <c r="G13" s="174">
        <v>0</v>
      </c>
      <c r="H13" s="161" t="str">
        <f t="shared" si="6"/>
        <v/>
      </c>
      <c r="I13" s="13">
        <f t="shared" si="1"/>
        <v>0</v>
      </c>
      <c r="J13" s="14">
        <f t="shared" si="2"/>
        <v>0</v>
      </c>
      <c r="K13" s="32">
        <f t="shared" si="3"/>
        <v>0</v>
      </c>
      <c r="L13" s="1"/>
      <c r="M13" s="28">
        <f t="shared" si="4"/>
        <v>0</v>
      </c>
      <c r="N13" s="29">
        <f t="shared" si="7"/>
        <v>0</v>
      </c>
      <c r="O13" s="28">
        <v>0</v>
      </c>
      <c r="P13" s="4"/>
      <c r="Q13" s="59"/>
      <c r="R13" s="60"/>
      <c r="S13" s="59"/>
      <c r="T13" s="59"/>
      <c r="U13" s="67"/>
      <c r="V13" s="62"/>
      <c r="W13" s="62"/>
      <c r="X13" s="68"/>
      <c r="Y13" s="4"/>
      <c r="Z13" s="16"/>
    </row>
    <row r="14" spans="1:26" ht="15.75" x14ac:dyDescent="0.25">
      <c r="A14" s="192"/>
      <c r="B14" s="173" t="s">
        <v>17</v>
      </c>
      <c r="C14" s="49">
        <v>0</v>
      </c>
      <c r="D14" s="16">
        <f t="shared" si="0"/>
        <v>365</v>
      </c>
      <c r="E14" s="49">
        <v>0</v>
      </c>
      <c r="F14" s="50" t="s">
        <v>11</v>
      </c>
      <c r="G14" s="174">
        <v>0</v>
      </c>
      <c r="H14" s="161" t="str">
        <f t="shared" si="6"/>
        <v/>
      </c>
      <c r="I14" s="13">
        <f t="shared" si="1"/>
        <v>0</v>
      </c>
      <c r="J14" s="14">
        <f t="shared" si="2"/>
        <v>0</v>
      </c>
      <c r="K14" s="32">
        <f t="shared" si="3"/>
        <v>0</v>
      </c>
      <c r="L14" s="1"/>
      <c r="M14" s="28">
        <f t="shared" si="4"/>
        <v>0</v>
      </c>
      <c r="N14" s="29">
        <f t="shared" si="7"/>
        <v>0</v>
      </c>
      <c r="O14" s="28">
        <v>0</v>
      </c>
      <c r="P14" s="4"/>
      <c r="Q14" s="59"/>
      <c r="R14" s="60"/>
      <c r="S14" s="59"/>
      <c r="T14" s="59"/>
      <c r="U14" s="67"/>
      <c r="V14" s="62"/>
      <c r="W14" s="62"/>
      <c r="X14" s="68"/>
      <c r="Y14" s="4"/>
      <c r="Z14" s="16"/>
    </row>
    <row r="15" spans="1:26" ht="15.75" x14ac:dyDescent="0.25">
      <c r="A15" s="192"/>
      <c r="B15" s="173" t="s">
        <v>17</v>
      </c>
      <c r="C15" s="49">
        <v>0</v>
      </c>
      <c r="D15" s="16">
        <f t="shared" si="0"/>
        <v>365</v>
      </c>
      <c r="E15" s="49">
        <v>0</v>
      </c>
      <c r="F15" s="50" t="s">
        <v>11</v>
      </c>
      <c r="G15" s="174">
        <v>0</v>
      </c>
      <c r="H15" s="161" t="str">
        <f t="shared" si="6"/>
        <v/>
      </c>
      <c r="I15" s="13">
        <f t="shared" si="1"/>
        <v>0</v>
      </c>
      <c r="J15" s="14">
        <f t="shared" si="2"/>
        <v>0</v>
      </c>
      <c r="K15" s="32">
        <f t="shared" si="3"/>
        <v>0</v>
      </c>
      <c r="L15" s="1"/>
      <c r="M15" s="28">
        <f t="shared" si="4"/>
        <v>0</v>
      </c>
      <c r="N15" s="29">
        <f t="shared" si="7"/>
        <v>0</v>
      </c>
      <c r="O15" s="28">
        <v>0</v>
      </c>
      <c r="P15" s="4"/>
      <c r="Q15" s="59"/>
      <c r="R15" s="60"/>
      <c r="S15" s="59"/>
      <c r="T15" s="59"/>
      <c r="U15" s="67"/>
      <c r="V15" s="62"/>
      <c r="W15" s="62"/>
      <c r="X15" s="68"/>
      <c r="Y15" s="4"/>
      <c r="Z15" s="16"/>
    </row>
    <row r="16" spans="1:26" ht="15.75" x14ac:dyDescent="0.25">
      <c r="A16" s="192"/>
      <c r="B16" s="173" t="s">
        <v>17</v>
      </c>
      <c r="C16" s="49">
        <v>0</v>
      </c>
      <c r="D16" s="16">
        <f t="shared" si="0"/>
        <v>365</v>
      </c>
      <c r="E16" s="49">
        <v>0</v>
      </c>
      <c r="F16" s="50" t="s">
        <v>11</v>
      </c>
      <c r="G16" s="174">
        <v>0</v>
      </c>
      <c r="H16" s="161" t="str">
        <f t="shared" si="6"/>
        <v/>
      </c>
      <c r="I16" s="13">
        <f t="shared" si="1"/>
        <v>0</v>
      </c>
      <c r="J16" s="14">
        <f t="shared" si="2"/>
        <v>0</v>
      </c>
      <c r="K16" s="32">
        <f t="shared" si="3"/>
        <v>0</v>
      </c>
      <c r="L16" s="1"/>
      <c r="M16" s="28">
        <f t="shared" si="4"/>
        <v>0</v>
      </c>
      <c r="N16" s="29">
        <f t="shared" si="7"/>
        <v>0</v>
      </c>
      <c r="O16" s="28">
        <v>0</v>
      </c>
      <c r="P16" s="4"/>
      <c r="Q16" s="59"/>
      <c r="R16" s="60"/>
      <c r="S16" s="59"/>
      <c r="T16" s="59"/>
      <c r="U16" s="67"/>
      <c r="V16" s="62"/>
      <c r="W16" s="62"/>
      <c r="X16" s="68"/>
      <c r="Y16" s="4"/>
      <c r="Z16" s="16"/>
    </row>
    <row r="17" spans="1:26" ht="15.75" x14ac:dyDescent="0.25">
      <c r="A17" s="192"/>
      <c r="B17" s="173" t="s">
        <v>17</v>
      </c>
      <c r="C17" s="49">
        <v>0</v>
      </c>
      <c r="D17" s="16">
        <f t="shared" si="0"/>
        <v>365</v>
      </c>
      <c r="E17" s="49">
        <v>0</v>
      </c>
      <c r="F17" s="50" t="s">
        <v>11</v>
      </c>
      <c r="G17" s="174">
        <v>0</v>
      </c>
      <c r="H17" s="161" t="str">
        <f t="shared" si="6"/>
        <v/>
      </c>
      <c r="I17" s="13">
        <f t="shared" si="1"/>
        <v>0</v>
      </c>
      <c r="J17" s="14">
        <f t="shared" si="2"/>
        <v>0</v>
      </c>
      <c r="K17" s="32">
        <f t="shared" si="3"/>
        <v>0</v>
      </c>
      <c r="L17" s="1"/>
      <c r="M17" s="28">
        <f t="shared" si="4"/>
        <v>0</v>
      </c>
      <c r="N17" s="29">
        <f t="shared" si="7"/>
        <v>0</v>
      </c>
      <c r="O17" s="28">
        <v>0</v>
      </c>
      <c r="P17" s="4"/>
      <c r="Q17" s="59"/>
      <c r="R17" s="60"/>
      <c r="S17" s="59"/>
      <c r="T17" s="59"/>
      <c r="U17" s="67"/>
      <c r="V17" s="62"/>
      <c r="W17" s="62"/>
      <c r="X17" s="68"/>
      <c r="Y17" s="4"/>
      <c r="Z17" s="16"/>
    </row>
    <row r="18" spans="1:26" ht="15.75" x14ac:dyDescent="0.25">
      <c r="A18" s="192"/>
      <c r="B18" s="173" t="s">
        <v>17</v>
      </c>
      <c r="C18" s="49">
        <v>0</v>
      </c>
      <c r="D18" s="16">
        <f t="shared" si="0"/>
        <v>365</v>
      </c>
      <c r="E18" s="49">
        <v>0</v>
      </c>
      <c r="F18" s="50" t="s">
        <v>11</v>
      </c>
      <c r="G18" s="174">
        <v>0</v>
      </c>
      <c r="H18" s="161" t="str">
        <f t="shared" si="6"/>
        <v/>
      </c>
      <c r="I18" s="13">
        <f t="shared" si="1"/>
        <v>0</v>
      </c>
      <c r="J18" s="14">
        <f t="shared" si="2"/>
        <v>0</v>
      </c>
      <c r="K18" s="32">
        <f t="shared" si="3"/>
        <v>0</v>
      </c>
      <c r="L18" s="1"/>
      <c r="M18" s="28">
        <f t="shared" si="4"/>
        <v>0</v>
      </c>
      <c r="N18" s="29">
        <f t="shared" si="7"/>
        <v>0</v>
      </c>
      <c r="O18" s="28">
        <v>0</v>
      </c>
      <c r="P18" s="4"/>
      <c r="Q18" s="59"/>
      <c r="R18" s="60"/>
      <c r="S18" s="59"/>
      <c r="T18" s="59"/>
      <c r="U18" s="67"/>
      <c r="V18" s="62"/>
      <c r="W18" s="62"/>
      <c r="X18" s="68"/>
      <c r="Y18" s="4"/>
      <c r="Z18" s="16"/>
    </row>
    <row r="19" spans="1:26" ht="15.75" x14ac:dyDescent="0.25">
      <c r="A19" s="192"/>
      <c r="B19" s="173" t="s">
        <v>17</v>
      </c>
      <c r="C19" s="49">
        <v>0</v>
      </c>
      <c r="D19" s="16">
        <f t="shared" si="0"/>
        <v>365</v>
      </c>
      <c r="E19" s="49">
        <v>0</v>
      </c>
      <c r="F19" s="50" t="s">
        <v>11</v>
      </c>
      <c r="G19" s="174">
        <v>0</v>
      </c>
      <c r="H19" s="161" t="str">
        <f t="shared" si="6"/>
        <v/>
      </c>
      <c r="I19" s="13">
        <f t="shared" si="1"/>
        <v>0</v>
      </c>
      <c r="J19" s="14">
        <f t="shared" si="2"/>
        <v>0</v>
      </c>
      <c r="K19" s="32">
        <f t="shared" si="3"/>
        <v>0</v>
      </c>
      <c r="L19" s="1"/>
      <c r="M19" s="28">
        <f t="shared" si="4"/>
        <v>0</v>
      </c>
      <c r="N19" s="29">
        <f t="shared" si="7"/>
        <v>0</v>
      </c>
      <c r="O19" s="28">
        <v>0</v>
      </c>
      <c r="P19" s="4"/>
      <c r="Q19" s="59"/>
      <c r="R19" s="60"/>
      <c r="S19" s="59"/>
      <c r="T19" s="59"/>
      <c r="U19" s="67"/>
      <c r="V19" s="62"/>
      <c r="W19" s="62"/>
      <c r="X19" s="68"/>
      <c r="Y19" s="4"/>
      <c r="Z19" s="16"/>
    </row>
    <row r="20" spans="1:26" ht="15.75" x14ac:dyDescent="0.25">
      <c r="A20" s="192"/>
      <c r="B20" s="173" t="s">
        <v>17</v>
      </c>
      <c r="C20" s="49">
        <v>0</v>
      </c>
      <c r="D20" s="16">
        <f t="shared" si="0"/>
        <v>365</v>
      </c>
      <c r="E20" s="49">
        <v>0</v>
      </c>
      <c r="F20" s="50" t="s">
        <v>11</v>
      </c>
      <c r="G20" s="174">
        <v>0</v>
      </c>
      <c r="H20" s="161" t="str">
        <f t="shared" si="6"/>
        <v/>
      </c>
      <c r="I20" s="13">
        <f t="shared" si="1"/>
        <v>0</v>
      </c>
      <c r="J20" s="14">
        <f t="shared" si="2"/>
        <v>0</v>
      </c>
      <c r="K20" s="32">
        <f t="shared" si="3"/>
        <v>0</v>
      </c>
      <c r="L20" s="17"/>
      <c r="M20" s="28">
        <f t="shared" si="4"/>
        <v>0</v>
      </c>
      <c r="N20" s="29">
        <f t="shared" si="7"/>
        <v>0</v>
      </c>
      <c r="O20" s="28">
        <v>0</v>
      </c>
      <c r="P20" s="4"/>
      <c r="Q20" s="59"/>
      <c r="R20" s="60"/>
      <c r="S20" s="59"/>
      <c r="T20" s="59"/>
      <c r="U20" s="67"/>
      <c r="V20" s="62"/>
      <c r="W20" s="62"/>
      <c r="X20" s="68"/>
      <c r="Y20" s="4"/>
      <c r="Z20" s="16"/>
    </row>
    <row r="21" spans="1:26" ht="15.75" x14ac:dyDescent="0.25">
      <c r="A21" s="193"/>
      <c r="B21" s="175" t="s">
        <v>17</v>
      </c>
      <c r="C21" s="176">
        <v>0</v>
      </c>
      <c r="D21" s="51">
        <f t="shared" si="0"/>
        <v>365</v>
      </c>
      <c r="E21" s="176">
        <v>0</v>
      </c>
      <c r="F21" s="177" t="s">
        <v>11</v>
      </c>
      <c r="G21" s="178">
        <v>0</v>
      </c>
      <c r="H21" s="161" t="str">
        <f t="shared" si="6"/>
        <v/>
      </c>
      <c r="I21" s="27">
        <f t="shared" si="1"/>
        <v>0</v>
      </c>
      <c r="J21" s="18">
        <f t="shared" si="2"/>
        <v>0</v>
      </c>
      <c r="K21" s="33">
        <f t="shared" si="3"/>
        <v>0</v>
      </c>
      <c r="L21" s="1"/>
      <c r="M21" s="28">
        <f t="shared" si="4"/>
        <v>0</v>
      </c>
      <c r="N21" s="29">
        <f t="shared" si="7"/>
        <v>0</v>
      </c>
      <c r="O21" s="28">
        <v>0</v>
      </c>
      <c r="P21" s="4"/>
      <c r="Q21" s="59"/>
      <c r="R21" s="60"/>
      <c r="S21" s="59"/>
      <c r="T21" s="59"/>
      <c r="U21" s="67"/>
      <c r="V21" s="62"/>
      <c r="W21" s="62"/>
      <c r="X21" s="68"/>
      <c r="Y21" s="4"/>
      <c r="Z21" s="16"/>
    </row>
    <row r="22" spans="1:26" ht="15.75" x14ac:dyDescent="0.25">
      <c r="A22" s="156"/>
      <c r="B22" s="157" t="s">
        <v>18</v>
      </c>
      <c r="C22" s="158"/>
      <c r="D22" s="159"/>
      <c r="E22" s="158"/>
      <c r="F22" s="160"/>
      <c r="G22" s="158"/>
      <c r="H22" s="158"/>
      <c r="I22" s="19">
        <f>SUM(I10:I21)</f>
        <v>0</v>
      </c>
      <c r="J22" s="19">
        <f>SUM(J10:J21)</f>
        <v>0</v>
      </c>
      <c r="K22" s="19">
        <f>SUM(K10:K21)</f>
        <v>0</v>
      </c>
      <c r="L22" s="20"/>
      <c r="M22" s="3"/>
      <c r="N22" s="3"/>
      <c r="O22" s="1"/>
      <c r="P22" s="4"/>
      <c r="Q22" s="59"/>
      <c r="R22" s="60"/>
      <c r="S22" s="59"/>
      <c r="T22" s="59"/>
      <c r="U22" s="69"/>
      <c r="V22" s="62"/>
      <c r="W22" s="62"/>
      <c r="X22" s="70"/>
      <c r="Y22" s="4"/>
      <c r="Z22" s="21"/>
    </row>
    <row r="23" spans="1:26" ht="15.75" x14ac:dyDescent="0.25">
      <c r="A23" s="191" t="s">
        <v>19</v>
      </c>
      <c r="B23" s="168" t="s">
        <v>17</v>
      </c>
      <c r="C23" s="169">
        <v>0</v>
      </c>
      <c r="D23" s="170">
        <f t="shared" ref="D23:D32" si="8">365-E23-G23</f>
        <v>365</v>
      </c>
      <c r="E23" s="169"/>
      <c r="F23" s="171" t="s">
        <v>11</v>
      </c>
      <c r="G23" s="172">
        <v>0</v>
      </c>
      <c r="H23" s="161" t="str">
        <f t="shared" ref="H23:H32" si="9">IF(AND(C23&gt;0,SUM(D23:E23,G23)&lt;&gt;365),"Tagessumme beachten.","")</f>
        <v/>
      </c>
      <c r="I23" s="13">
        <f t="shared" ref="I23:I32" si="10">VLOOKUP($B23,$B$47:$P$139,13,FALSE)*$D23*$C23</f>
        <v>0</v>
      </c>
      <c r="J23" s="14">
        <f t="shared" ref="J23:J32" si="11">IF($F23="gering",VLOOKUP($M23,$M$23:$O$32,1,FALSE),IF($F23="mittel",VLOOKUP($M23,$M$23:$O$32,2,FALSE),IF($F23="hoch",0)))</f>
        <v>0</v>
      </c>
      <c r="K23" s="32">
        <f t="shared" ref="K23:K32" si="12">VLOOKUP($B23,$B$47:$P$139,11,FALSE)*E23*C23</f>
        <v>0</v>
      </c>
      <c r="L23" s="25"/>
      <c r="M23" s="28">
        <f t="shared" ref="M23:M32" si="13">$C23*$E23*VLOOKUP($B23,$B$47:$P$139,15,FALSE)</f>
        <v>0</v>
      </c>
      <c r="N23" s="29">
        <f t="shared" ref="N23" si="14">M23/2</f>
        <v>0</v>
      </c>
      <c r="O23" s="28">
        <v>0</v>
      </c>
      <c r="P23" s="4"/>
      <c r="Q23" s="59"/>
      <c r="R23" s="60"/>
      <c r="S23" s="59"/>
      <c r="T23" s="59"/>
      <c r="U23" s="67"/>
      <c r="V23" s="62"/>
      <c r="W23" s="62"/>
      <c r="X23" s="68"/>
      <c r="Y23" s="4"/>
      <c r="Z23" s="16"/>
    </row>
    <row r="24" spans="1:26" ht="15.75" x14ac:dyDescent="0.25">
      <c r="A24" s="192"/>
      <c r="B24" s="173" t="s">
        <v>17</v>
      </c>
      <c r="C24" s="49">
        <v>0</v>
      </c>
      <c r="D24" s="16">
        <f t="shared" si="8"/>
        <v>365</v>
      </c>
      <c r="E24" s="49"/>
      <c r="F24" s="50" t="s">
        <v>11</v>
      </c>
      <c r="G24" s="174">
        <v>0</v>
      </c>
      <c r="H24" s="161" t="str">
        <f t="shared" si="9"/>
        <v/>
      </c>
      <c r="I24" s="13">
        <f t="shared" si="10"/>
        <v>0</v>
      </c>
      <c r="J24" s="14">
        <f t="shared" si="11"/>
        <v>0</v>
      </c>
      <c r="K24" s="32">
        <f t="shared" si="12"/>
        <v>0</v>
      </c>
      <c r="L24" s="1"/>
      <c r="M24" s="28">
        <f t="shared" si="13"/>
        <v>0</v>
      </c>
      <c r="N24" s="29">
        <f t="shared" ref="N24:N32" si="15">M24/2</f>
        <v>0</v>
      </c>
      <c r="O24" s="28">
        <v>0</v>
      </c>
      <c r="P24" s="4"/>
      <c r="Q24" s="59"/>
      <c r="R24" s="60"/>
      <c r="S24" s="59"/>
      <c r="T24" s="59"/>
      <c r="U24" s="67"/>
      <c r="V24" s="62"/>
      <c r="W24" s="62"/>
      <c r="X24" s="68"/>
      <c r="Y24" s="4"/>
      <c r="Z24" s="16"/>
    </row>
    <row r="25" spans="1:26" ht="15.75" x14ac:dyDescent="0.25">
      <c r="A25" s="192"/>
      <c r="B25" s="173" t="s">
        <v>17</v>
      </c>
      <c r="C25" s="49">
        <v>0</v>
      </c>
      <c r="D25" s="16">
        <f t="shared" si="8"/>
        <v>365</v>
      </c>
      <c r="E25" s="49">
        <v>0</v>
      </c>
      <c r="F25" s="50" t="s">
        <v>11</v>
      </c>
      <c r="G25" s="174">
        <v>0</v>
      </c>
      <c r="H25" s="161" t="str">
        <f t="shared" si="9"/>
        <v/>
      </c>
      <c r="I25" s="13">
        <f t="shared" si="10"/>
        <v>0</v>
      </c>
      <c r="J25" s="14">
        <f t="shared" si="11"/>
        <v>0</v>
      </c>
      <c r="K25" s="32">
        <f t="shared" si="12"/>
        <v>0</v>
      </c>
      <c r="L25" s="1"/>
      <c r="M25" s="28">
        <f t="shared" si="13"/>
        <v>0</v>
      </c>
      <c r="N25" s="29">
        <f t="shared" si="15"/>
        <v>0</v>
      </c>
      <c r="O25" s="28">
        <v>0</v>
      </c>
      <c r="P25" s="4"/>
      <c r="Q25" s="59"/>
      <c r="R25" s="60"/>
      <c r="S25" s="59"/>
      <c r="T25" s="59"/>
      <c r="U25" s="67"/>
      <c r="V25" s="62"/>
      <c r="W25" s="62"/>
      <c r="X25" s="68"/>
      <c r="Y25" s="4"/>
      <c r="Z25" s="16"/>
    </row>
    <row r="26" spans="1:26" ht="15.75" x14ac:dyDescent="0.25">
      <c r="A26" s="192"/>
      <c r="B26" s="173" t="s">
        <v>17</v>
      </c>
      <c r="C26" s="49">
        <v>0</v>
      </c>
      <c r="D26" s="16">
        <f t="shared" si="8"/>
        <v>365</v>
      </c>
      <c r="E26" s="49">
        <v>0</v>
      </c>
      <c r="F26" s="50" t="s">
        <v>11</v>
      </c>
      <c r="G26" s="174">
        <v>0</v>
      </c>
      <c r="H26" s="161" t="str">
        <f t="shared" si="9"/>
        <v/>
      </c>
      <c r="I26" s="13">
        <f t="shared" si="10"/>
        <v>0</v>
      </c>
      <c r="J26" s="14">
        <f t="shared" si="11"/>
        <v>0</v>
      </c>
      <c r="K26" s="32">
        <f t="shared" si="12"/>
        <v>0</v>
      </c>
      <c r="L26" s="1"/>
      <c r="M26" s="28">
        <f t="shared" si="13"/>
        <v>0</v>
      </c>
      <c r="N26" s="29">
        <f t="shared" si="15"/>
        <v>0</v>
      </c>
      <c r="O26" s="28">
        <v>0</v>
      </c>
      <c r="P26" s="4"/>
      <c r="Q26" s="59"/>
      <c r="R26" s="60"/>
      <c r="S26" s="59"/>
      <c r="T26" s="59"/>
      <c r="U26" s="67"/>
      <c r="V26" s="62"/>
      <c r="W26" s="62"/>
      <c r="X26" s="68"/>
      <c r="Y26" s="4"/>
      <c r="Z26" s="16"/>
    </row>
    <row r="27" spans="1:26" ht="15.75" x14ac:dyDescent="0.25">
      <c r="A27" s="192"/>
      <c r="B27" s="173" t="s">
        <v>17</v>
      </c>
      <c r="C27" s="49">
        <v>0</v>
      </c>
      <c r="D27" s="16">
        <f t="shared" si="8"/>
        <v>365</v>
      </c>
      <c r="E27" s="49">
        <v>0</v>
      </c>
      <c r="F27" s="50" t="s">
        <v>11</v>
      </c>
      <c r="G27" s="174">
        <v>0</v>
      </c>
      <c r="H27" s="161" t="str">
        <f t="shared" si="9"/>
        <v/>
      </c>
      <c r="I27" s="13">
        <f t="shared" si="10"/>
        <v>0</v>
      </c>
      <c r="J27" s="14">
        <f t="shared" si="11"/>
        <v>0</v>
      </c>
      <c r="K27" s="32">
        <f t="shared" si="12"/>
        <v>0</v>
      </c>
      <c r="L27" s="1"/>
      <c r="M27" s="28">
        <f t="shared" si="13"/>
        <v>0</v>
      </c>
      <c r="N27" s="29">
        <f t="shared" si="15"/>
        <v>0</v>
      </c>
      <c r="O27" s="28">
        <v>0</v>
      </c>
      <c r="P27" s="4"/>
      <c r="Q27" s="59"/>
      <c r="R27" s="60"/>
      <c r="S27" s="59"/>
      <c r="T27" s="59"/>
      <c r="U27" s="67"/>
      <c r="V27" s="62"/>
      <c r="W27" s="62"/>
      <c r="X27" s="68"/>
      <c r="Y27" s="4"/>
      <c r="Z27" s="16"/>
    </row>
    <row r="28" spans="1:26" ht="15.75" x14ac:dyDescent="0.25">
      <c r="A28" s="192"/>
      <c r="B28" s="173" t="s">
        <v>17</v>
      </c>
      <c r="C28" s="49">
        <v>0</v>
      </c>
      <c r="D28" s="16">
        <f t="shared" si="8"/>
        <v>365</v>
      </c>
      <c r="E28" s="49">
        <v>0</v>
      </c>
      <c r="F28" s="50" t="s">
        <v>11</v>
      </c>
      <c r="G28" s="174">
        <v>0</v>
      </c>
      <c r="H28" s="161" t="str">
        <f t="shared" si="9"/>
        <v/>
      </c>
      <c r="I28" s="13">
        <f t="shared" si="10"/>
        <v>0</v>
      </c>
      <c r="J28" s="14">
        <f t="shared" si="11"/>
        <v>0</v>
      </c>
      <c r="K28" s="32">
        <f t="shared" si="12"/>
        <v>0</v>
      </c>
      <c r="L28" s="1"/>
      <c r="M28" s="28">
        <f t="shared" si="13"/>
        <v>0</v>
      </c>
      <c r="N28" s="29">
        <f t="shared" si="15"/>
        <v>0</v>
      </c>
      <c r="O28" s="28">
        <v>0</v>
      </c>
      <c r="P28" s="4"/>
      <c r="Q28" s="59"/>
      <c r="R28" s="60"/>
      <c r="S28" s="59"/>
      <c r="T28" s="59"/>
      <c r="U28" s="67"/>
      <c r="V28" s="62"/>
      <c r="W28" s="62"/>
      <c r="X28" s="68"/>
      <c r="Y28" s="4"/>
      <c r="Z28" s="16"/>
    </row>
    <row r="29" spans="1:26" ht="15.75" x14ac:dyDescent="0.25">
      <c r="A29" s="192"/>
      <c r="B29" s="173" t="s">
        <v>17</v>
      </c>
      <c r="C29" s="49">
        <v>0</v>
      </c>
      <c r="D29" s="16">
        <f t="shared" si="8"/>
        <v>365</v>
      </c>
      <c r="E29" s="49">
        <v>0</v>
      </c>
      <c r="F29" s="50" t="s">
        <v>11</v>
      </c>
      <c r="G29" s="174">
        <v>0</v>
      </c>
      <c r="H29" s="161" t="str">
        <f t="shared" si="9"/>
        <v/>
      </c>
      <c r="I29" s="13">
        <f t="shared" si="10"/>
        <v>0</v>
      </c>
      <c r="J29" s="14">
        <f t="shared" si="11"/>
        <v>0</v>
      </c>
      <c r="K29" s="32">
        <f t="shared" si="12"/>
        <v>0</v>
      </c>
      <c r="L29" s="1"/>
      <c r="M29" s="28">
        <f t="shared" si="13"/>
        <v>0</v>
      </c>
      <c r="N29" s="29">
        <f t="shared" si="15"/>
        <v>0</v>
      </c>
      <c r="O29" s="28">
        <v>0</v>
      </c>
      <c r="P29" s="4"/>
      <c r="Q29" s="59"/>
      <c r="R29" s="60"/>
      <c r="S29" s="59"/>
      <c r="T29" s="59"/>
      <c r="U29" s="67"/>
      <c r="V29" s="62"/>
      <c r="W29" s="62"/>
      <c r="X29" s="68"/>
      <c r="Y29" s="4"/>
      <c r="Z29" s="16"/>
    </row>
    <row r="30" spans="1:26" ht="15.75" x14ac:dyDescent="0.25">
      <c r="A30" s="192"/>
      <c r="B30" s="173" t="s">
        <v>17</v>
      </c>
      <c r="C30" s="49">
        <v>0</v>
      </c>
      <c r="D30" s="16">
        <f t="shared" si="8"/>
        <v>365</v>
      </c>
      <c r="E30" s="49">
        <v>0</v>
      </c>
      <c r="F30" s="50" t="s">
        <v>11</v>
      </c>
      <c r="G30" s="174">
        <v>0</v>
      </c>
      <c r="H30" s="161" t="str">
        <f t="shared" si="9"/>
        <v/>
      </c>
      <c r="I30" s="13">
        <f t="shared" si="10"/>
        <v>0</v>
      </c>
      <c r="J30" s="14">
        <f t="shared" si="11"/>
        <v>0</v>
      </c>
      <c r="K30" s="32">
        <f t="shared" si="12"/>
        <v>0</v>
      </c>
      <c r="L30" s="1"/>
      <c r="M30" s="28">
        <f t="shared" si="13"/>
        <v>0</v>
      </c>
      <c r="N30" s="29">
        <f t="shared" si="15"/>
        <v>0</v>
      </c>
      <c r="O30" s="28">
        <v>0</v>
      </c>
      <c r="P30" s="4"/>
      <c r="Q30" s="59"/>
      <c r="R30" s="60"/>
      <c r="S30" s="59"/>
      <c r="T30" s="59"/>
      <c r="U30" s="67"/>
      <c r="V30" s="62"/>
      <c r="W30" s="62"/>
      <c r="X30" s="68"/>
      <c r="Y30" s="4"/>
      <c r="Z30" s="16"/>
    </row>
    <row r="31" spans="1:26" ht="15.75" x14ac:dyDescent="0.25">
      <c r="A31" s="192"/>
      <c r="B31" s="173" t="s">
        <v>17</v>
      </c>
      <c r="C31" s="49">
        <v>0</v>
      </c>
      <c r="D31" s="16">
        <f t="shared" si="8"/>
        <v>365</v>
      </c>
      <c r="E31" s="49">
        <v>0</v>
      </c>
      <c r="F31" s="50" t="s">
        <v>11</v>
      </c>
      <c r="G31" s="174">
        <v>0</v>
      </c>
      <c r="H31" s="161" t="str">
        <f t="shared" si="9"/>
        <v/>
      </c>
      <c r="I31" s="13">
        <f t="shared" si="10"/>
        <v>0</v>
      </c>
      <c r="J31" s="14">
        <f t="shared" si="11"/>
        <v>0</v>
      </c>
      <c r="K31" s="32">
        <f t="shared" si="12"/>
        <v>0</v>
      </c>
      <c r="L31" s="1"/>
      <c r="M31" s="28">
        <f t="shared" si="13"/>
        <v>0</v>
      </c>
      <c r="N31" s="29">
        <f t="shared" si="15"/>
        <v>0</v>
      </c>
      <c r="O31" s="28">
        <v>0</v>
      </c>
      <c r="P31" s="4"/>
      <c r="Q31" s="59"/>
      <c r="R31" s="60"/>
      <c r="S31" s="59"/>
      <c r="T31" s="59"/>
      <c r="U31" s="67"/>
      <c r="V31" s="62"/>
      <c r="W31" s="62"/>
      <c r="X31" s="68"/>
      <c r="Y31" s="4"/>
      <c r="Z31" s="16"/>
    </row>
    <row r="32" spans="1:26" ht="15.75" x14ac:dyDescent="0.25">
      <c r="A32" s="193"/>
      <c r="B32" s="175" t="s">
        <v>17</v>
      </c>
      <c r="C32" s="176">
        <v>0</v>
      </c>
      <c r="D32" s="51">
        <f t="shared" si="8"/>
        <v>365</v>
      </c>
      <c r="E32" s="176">
        <v>0</v>
      </c>
      <c r="F32" s="177" t="s">
        <v>11</v>
      </c>
      <c r="G32" s="178">
        <v>0</v>
      </c>
      <c r="H32" s="161" t="str">
        <f t="shared" si="9"/>
        <v/>
      </c>
      <c r="I32" s="13">
        <f t="shared" si="10"/>
        <v>0</v>
      </c>
      <c r="J32" s="14">
        <f t="shared" si="11"/>
        <v>0</v>
      </c>
      <c r="K32" s="32">
        <f t="shared" si="12"/>
        <v>0</v>
      </c>
      <c r="L32" s="1"/>
      <c r="M32" s="28">
        <f t="shared" si="13"/>
        <v>0</v>
      </c>
      <c r="N32" s="29">
        <f t="shared" si="15"/>
        <v>0</v>
      </c>
      <c r="O32" s="28">
        <v>0</v>
      </c>
      <c r="P32" s="4"/>
      <c r="Q32" s="59"/>
      <c r="R32" s="60"/>
      <c r="S32" s="59"/>
      <c r="T32" s="59"/>
      <c r="U32" s="67"/>
      <c r="V32" s="62"/>
      <c r="W32" s="62"/>
      <c r="X32" s="68"/>
      <c r="Y32" s="4"/>
      <c r="Z32" s="16"/>
    </row>
    <row r="33" spans="1:29" ht="15.75" x14ac:dyDescent="0.25">
      <c r="A33" s="163"/>
      <c r="B33" s="164" t="s">
        <v>18</v>
      </c>
      <c r="C33" s="165"/>
      <c r="D33" s="166"/>
      <c r="E33" s="162"/>
      <c r="F33" s="165"/>
      <c r="G33" s="162"/>
      <c r="H33" s="162"/>
      <c r="I33" s="23">
        <f>SUM(I23:I32)</f>
        <v>0</v>
      </c>
      <c r="J33" s="24">
        <f>SUM(J23:J32)</f>
        <v>0</v>
      </c>
      <c r="K33" s="22">
        <f>SUM(K23:K32)</f>
        <v>0</v>
      </c>
      <c r="L33" s="1"/>
      <c r="M33" s="20"/>
      <c r="N33" s="20"/>
      <c r="O33" s="15"/>
      <c r="P33" s="4"/>
      <c r="Q33" s="59"/>
      <c r="R33" s="60"/>
      <c r="S33" s="59"/>
      <c r="T33" s="59"/>
      <c r="U33" s="69"/>
      <c r="V33" s="62"/>
      <c r="W33" s="62"/>
      <c r="X33" s="70"/>
      <c r="Y33" s="4"/>
      <c r="Z33" s="21"/>
    </row>
    <row r="34" spans="1:29" s="35" customFormat="1" x14ac:dyDescent="0.25">
      <c r="A34" s="34"/>
      <c r="F34" s="34"/>
      <c r="I34" s="36"/>
      <c r="J34" s="36"/>
      <c r="K34" s="36"/>
      <c r="L34" s="36"/>
      <c r="M34" s="36"/>
      <c r="N34" s="36"/>
      <c r="O34" s="36"/>
      <c r="P34" s="36"/>
      <c r="Q34" s="37"/>
      <c r="R34" s="38"/>
      <c r="S34" s="39"/>
      <c r="T34" s="40"/>
      <c r="U34" s="40"/>
      <c r="V34" s="40"/>
    </row>
    <row r="35" spans="1:29" s="35" customFormat="1" x14ac:dyDescent="0.25">
      <c r="A35" s="34"/>
      <c r="F35" s="34"/>
      <c r="I35" s="36"/>
      <c r="J35" s="36"/>
      <c r="K35" s="36"/>
      <c r="L35" s="36"/>
      <c r="M35" s="36"/>
      <c r="N35" s="36"/>
      <c r="O35" s="36"/>
      <c r="P35" s="36"/>
      <c r="Q35" s="37"/>
      <c r="R35" s="38"/>
      <c r="S35" s="39"/>
      <c r="T35" s="40"/>
      <c r="U35" s="40"/>
      <c r="V35" s="40"/>
    </row>
    <row r="36" spans="1:29" s="35" customFormat="1" x14ac:dyDescent="0.25">
      <c r="A36" s="34"/>
      <c r="F36" s="34"/>
      <c r="I36" s="36"/>
      <c r="J36" s="36"/>
      <c r="K36" s="36"/>
      <c r="L36" s="36"/>
      <c r="M36" s="36"/>
      <c r="N36" s="36"/>
      <c r="O36" s="36"/>
      <c r="P36" s="36"/>
      <c r="Q36" s="37"/>
      <c r="R36" s="38"/>
      <c r="S36" s="39"/>
      <c r="T36" s="40"/>
      <c r="U36" s="40"/>
      <c r="V36" s="40"/>
    </row>
    <row r="37" spans="1:29" s="35" customFormat="1" x14ac:dyDescent="0.25">
      <c r="A37" s="34"/>
      <c r="F37" s="34"/>
      <c r="I37" s="36"/>
      <c r="J37" s="36"/>
      <c r="K37" s="36"/>
      <c r="L37" s="36"/>
      <c r="M37" s="36"/>
      <c r="N37" s="36"/>
      <c r="O37" s="36"/>
      <c r="P37" s="36"/>
      <c r="Q37" s="37"/>
      <c r="R37" s="38"/>
      <c r="S37" s="39"/>
      <c r="T37" s="40"/>
      <c r="U37" s="40"/>
      <c r="V37" s="40"/>
    </row>
    <row r="38" spans="1:29" s="35" customFormat="1" x14ac:dyDescent="0.25">
      <c r="A38" s="34"/>
      <c r="F38" s="34"/>
      <c r="I38" s="36"/>
      <c r="J38" s="36"/>
      <c r="K38" s="36"/>
      <c r="L38" s="36"/>
      <c r="M38" s="36"/>
      <c r="N38" s="36"/>
      <c r="O38" s="36"/>
      <c r="P38" s="36"/>
      <c r="Q38" s="37"/>
      <c r="R38" s="38"/>
      <c r="S38" s="39"/>
      <c r="T38" s="40"/>
      <c r="U38" s="40"/>
      <c r="V38" s="40"/>
    </row>
    <row r="39" spans="1:29" s="35" customFormat="1" x14ac:dyDescent="0.25">
      <c r="A39" s="34"/>
      <c r="F39" s="34"/>
      <c r="I39" s="36"/>
      <c r="J39" s="36"/>
      <c r="K39" s="36"/>
      <c r="L39" s="36"/>
      <c r="M39" s="36"/>
      <c r="N39" s="36"/>
      <c r="O39" s="36"/>
      <c r="P39" s="36"/>
      <c r="Q39" s="37"/>
      <c r="R39" s="38"/>
      <c r="S39" s="39"/>
      <c r="T39" s="40"/>
      <c r="U39" s="40"/>
      <c r="V39" s="40"/>
    </row>
    <row r="40" spans="1:29" s="35" customFormat="1" x14ac:dyDescent="0.25">
      <c r="A40" s="34"/>
      <c r="F40" s="34"/>
      <c r="I40" s="36"/>
      <c r="J40" s="36"/>
      <c r="K40" s="36"/>
      <c r="L40" s="36"/>
      <c r="M40" s="36"/>
      <c r="N40" s="36"/>
      <c r="O40" s="36"/>
      <c r="P40" s="36"/>
      <c r="Q40" s="37"/>
      <c r="R40" s="38"/>
      <c r="S40" s="39"/>
      <c r="T40" s="40"/>
      <c r="U40" s="40"/>
      <c r="V40" s="40"/>
    </row>
    <row r="41" spans="1:29" s="35" customFormat="1" hidden="1" x14ac:dyDescent="0.25">
      <c r="A41" s="34"/>
      <c r="F41" s="34"/>
      <c r="I41" s="36"/>
      <c r="J41" s="36"/>
      <c r="K41" s="36"/>
      <c r="L41" s="36"/>
      <c r="M41" s="36"/>
      <c r="N41" s="36"/>
      <c r="O41" s="36"/>
      <c r="P41" s="36"/>
      <c r="Q41" s="37"/>
      <c r="R41" s="38"/>
      <c r="S41" s="39"/>
      <c r="T41" s="40"/>
      <c r="U41" s="40"/>
      <c r="V41" s="40"/>
    </row>
    <row r="42" spans="1:29" s="71" customFormat="1" ht="15.75" hidden="1" x14ac:dyDescent="0.2">
      <c r="B42" s="103" t="s">
        <v>20</v>
      </c>
      <c r="C42" s="104"/>
      <c r="R42" s="72"/>
      <c r="S42" s="73"/>
      <c r="T42" s="73"/>
    </row>
    <row r="43" spans="1:29" s="71" customFormat="1" hidden="1" x14ac:dyDescent="0.25">
      <c r="B43" s="105" t="s">
        <v>21</v>
      </c>
      <c r="D43" s="92"/>
      <c r="E43" s="92"/>
      <c r="F43" s="92"/>
      <c r="R43" s="72"/>
    </row>
    <row r="44" spans="1:29" s="71" customFormat="1" ht="10.5" hidden="1" customHeight="1" x14ac:dyDescent="0.2">
      <c r="D44" s="92"/>
      <c r="E44" s="92"/>
      <c r="F44" s="92"/>
      <c r="R44" s="72"/>
    </row>
    <row r="45" spans="1:29" s="71" customFormat="1" ht="16.5" hidden="1" customHeight="1" x14ac:dyDescent="0.2">
      <c r="B45" s="197" t="s">
        <v>4</v>
      </c>
      <c r="C45" s="199" t="s">
        <v>22</v>
      </c>
      <c r="D45" s="201" t="s">
        <v>23</v>
      </c>
      <c r="E45" s="201"/>
      <c r="F45" s="201"/>
      <c r="G45" s="184" t="s">
        <v>24</v>
      </c>
      <c r="H45" s="185"/>
      <c r="I45" s="185"/>
      <c r="J45" s="194" t="s">
        <v>25</v>
      </c>
      <c r="K45" s="195"/>
      <c r="L45" s="195"/>
      <c r="M45" s="195"/>
      <c r="N45" s="195"/>
      <c r="O45" s="195"/>
      <c r="P45" s="196"/>
      <c r="Q45" s="74"/>
      <c r="R45" s="75"/>
      <c r="S45" s="76"/>
      <c r="T45" s="76"/>
      <c r="Z45" s="92"/>
      <c r="AA45" s="92"/>
      <c r="AB45" s="92"/>
      <c r="AC45" s="92"/>
    </row>
    <row r="46" spans="1:29" s="71" customFormat="1" ht="30" hidden="1" customHeight="1" x14ac:dyDescent="0.2">
      <c r="B46" s="198"/>
      <c r="C46" s="200"/>
      <c r="D46" s="106" t="s">
        <v>26</v>
      </c>
      <c r="E46" s="106" t="s">
        <v>27</v>
      </c>
      <c r="F46" s="107" t="s">
        <v>28</v>
      </c>
      <c r="G46" s="108" t="s">
        <v>26</v>
      </c>
      <c r="H46" s="109" t="s">
        <v>29</v>
      </c>
      <c r="I46" s="110" t="s">
        <v>30</v>
      </c>
      <c r="J46" s="111" t="s">
        <v>31</v>
      </c>
      <c r="K46" s="111" t="s">
        <v>32</v>
      </c>
      <c r="L46" s="112" t="s">
        <v>33</v>
      </c>
      <c r="M46" s="111" t="s">
        <v>34</v>
      </c>
      <c r="N46" s="111" t="s">
        <v>35</v>
      </c>
      <c r="O46" s="111" t="s">
        <v>36</v>
      </c>
      <c r="P46" s="106" t="s">
        <v>37</v>
      </c>
      <c r="R46" s="72"/>
      <c r="S46" s="206" t="s">
        <v>38</v>
      </c>
      <c r="T46" s="206"/>
      <c r="U46" s="206" t="s">
        <v>39</v>
      </c>
      <c r="V46" s="206"/>
      <c r="W46" s="206"/>
      <c r="X46" s="207" t="s">
        <v>40</v>
      </c>
      <c r="Y46" s="207"/>
      <c r="Z46" s="207"/>
    </row>
    <row r="47" spans="1:29" s="71" customFormat="1" ht="15" hidden="1" customHeight="1" x14ac:dyDescent="0.25">
      <c r="B47" s="113" t="s">
        <v>41</v>
      </c>
      <c r="C47" s="114" t="s">
        <v>42</v>
      </c>
      <c r="D47" s="85">
        <v>16.600000000000001</v>
      </c>
      <c r="E47" s="85">
        <v>6.4</v>
      </c>
      <c r="F47" s="87">
        <v>15.3</v>
      </c>
      <c r="G47" s="115">
        <v>5.6</v>
      </c>
      <c r="H47" s="116">
        <v>2</v>
      </c>
      <c r="I47" s="116">
        <v>7.7</v>
      </c>
      <c r="J47" s="117">
        <v>3</v>
      </c>
      <c r="K47" s="118">
        <v>1.84</v>
      </c>
      <c r="L47" s="119">
        <f>$K47/182.5</f>
        <v>1.0082191780821918E-2</v>
      </c>
      <c r="M47" s="120">
        <v>1.5</v>
      </c>
      <c r="N47" s="119">
        <f>M47/182.5</f>
        <v>8.21917808219178E-3</v>
      </c>
      <c r="O47" s="87">
        <v>0.2</v>
      </c>
      <c r="P47" s="87">
        <f>O47/182.5</f>
        <v>1.0958904109589042E-3</v>
      </c>
      <c r="R47" s="72"/>
      <c r="S47" s="206"/>
      <c r="T47" s="206"/>
      <c r="U47" s="206"/>
      <c r="V47" s="206"/>
      <c r="W47" s="206"/>
      <c r="X47" s="207"/>
      <c r="Y47" s="207"/>
      <c r="Z47" s="207"/>
    </row>
    <row r="48" spans="1:29" s="71" customFormat="1" ht="15.75" hidden="1" x14ac:dyDescent="0.25">
      <c r="B48" s="113" t="s">
        <v>17</v>
      </c>
      <c r="C48" s="114"/>
      <c r="D48" s="121">
        <v>0</v>
      </c>
      <c r="E48" s="121">
        <v>0</v>
      </c>
      <c r="F48" s="122">
        <v>0</v>
      </c>
      <c r="G48" s="123">
        <v>0</v>
      </c>
      <c r="H48" s="124">
        <v>0</v>
      </c>
      <c r="I48" s="124">
        <v>0</v>
      </c>
      <c r="J48" s="122">
        <v>0</v>
      </c>
      <c r="K48" s="122">
        <v>0</v>
      </c>
      <c r="L48" s="122">
        <v>0</v>
      </c>
      <c r="M48" s="122">
        <v>0</v>
      </c>
      <c r="N48" s="122">
        <v>0</v>
      </c>
      <c r="O48" s="122">
        <v>0</v>
      </c>
      <c r="P48" s="122">
        <v>0</v>
      </c>
      <c r="Q48" s="77"/>
      <c r="R48" s="72"/>
      <c r="S48" s="206"/>
      <c r="T48" s="206"/>
      <c r="U48" s="206"/>
      <c r="V48" s="206"/>
      <c r="W48" s="206"/>
      <c r="X48" s="207"/>
      <c r="Y48" s="207"/>
      <c r="Z48" s="207"/>
    </row>
    <row r="49" spans="1:26" s="71" customFormat="1" ht="15.75" hidden="1" x14ac:dyDescent="0.25">
      <c r="A49" s="92"/>
      <c r="B49" s="113" t="s">
        <v>15</v>
      </c>
      <c r="C49" s="114" t="s">
        <v>42</v>
      </c>
      <c r="D49" s="85">
        <v>57</v>
      </c>
      <c r="E49" s="85">
        <v>16.399999999999999</v>
      </c>
      <c r="F49" s="87">
        <v>70.7</v>
      </c>
      <c r="G49" s="115">
        <v>58</v>
      </c>
      <c r="H49" s="116">
        <v>17</v>
      </c>
      <c r="I49" s="116">
        <v>69</v>
      </c>
      <c r="J49" s="117">
        <v>3</v>
      </c>
      <c r="K49" s="125">
        <v>4</v>
      </c>
      <c r="L49" s="126">
        <f>$K49/182.5</f>
        <v>2.1917808219178082E-2</v>
      </c>
      <c r="M49" s="127">
        <v>4.6500000000000004</v>
      </c>
      <c r="N49" s="126">
        <f>M49/182.5</f>
        <v>2.5479452054794523E-2</v>
      </c>
      <c r="O49" s="107">
        <v>1.2</v>
      </c>
      <c r="P49" s="107">
        <f>O49/182.5</f>
        <v>6.5753424657534242E-3</v>
      </c>
      <c r="Q49" s="77"/>
      <c r="R49" s="72"/>
      <c r="S49" s="206"/>
      <c r="T49" s="206"/>
      <c r="U49" s="206"/>
      <c r="V49" s="206"/>
      <c r="W49" s="206"/>
      <c r="X49" s="207"/>
      <c r="Y49" s="207"/>
      <c r="Z49" s="207"/>
    </row>
    <row r="50" spans="1:26" s="71" customFormat="1" ht="15.75" hidden="1" x14ac:dyDescent="0.25">
      <c r="A50" s="92"/>
      <c r="B50" s="113" t="s">
        <v>43</v>
      </c>
      <c r="C50" s="114" t="s">
        <v>42</v>
      </c>
      <c r="D50" s="85">
        <v>54</v>
      </c>
      <c r="E50" s="85">
        <v>16</v>
      </c>
      <c r="F50" s="87">
        <v>60</v>
      </c>
      <c r="G50" s="115">
        <v>53</v>
      </c>
      <c r="H50" s="116">
        <v>16</v>
      </c>
      <c r="I50" s="116">
        <v>57</v>
      </c>
      <c r="J50" s="117">
        <v>3</v>
      </c>
      <c r="K50" s="125">
        <v>4</v>
      </c>
      <c r="L50" s="126">
        <f>$K50/182.5</f>
        <v>2.1917808219178082E-2</v>
      </c>
      <c r="M50" s="127">
        <v>4.6500000000000004</v>
      </c>
      <c r="N50" s="126">
        <f>M50/182.5</f>
        <v>2.5479452054794523E-2</v>
      </c>
      <c r="O50" s="107">
        <v>1.2</v>
      </c>
      <c r="P50" s="107">
        <f>O50/182.5</f>
        <v>6.5753424657534242E-3</v>
      </c>
      <c r="Q50" s="77"/>
      <c r="R50" s="72"/>
      <c r="S50" s="206"/>
      <c r="T50" s="206"/>
      <c r="U50" s="206"/>
      <c r="V50" s="206"/>
      <c r="W50" s="206"/>
      <c r="X50" s="207"/>
      <c r="Y50" s="207"/>
      <c r="Z50" s="207"/>
    </row>
    <row r="51" spans="1:26" s="71" customFormat="1" ht="15.75" hidden="1" x14ac:dyDescent="0.25">
      <c r="A51" s="92"/>
      <c r="B51" s="113" t="s">
        <v>44</v>
      </c>
      <c r="C51" s="114" t="s">
        <v>42</v>
      </c>
      <c r="D51" s="85">
        <v>48</v>
      </c>
      <c r="E51" s="85">
        <v>15.5</v>
      </c>
      <c r="F51" s="87">
        <v>59.1</v>
      </c>
      <c r="G51" s="115">
        <v>48</v>
      </c>
      <c r="H51" s="116">
        <v>15</v>
      </c>
      <c r="I51" s="116">
        <v>56</v>
      </c>
      <c r="J51" s="117">
        <v>3</v>
      </c>
      <c r="K51" s="125">
        <v>4</v>
      </c>
      <c r="L51" s="126">
        <f>$K51/182.5</f>
        <v>2.1917808219178082E-2</v>
      </c>
      <c r="M51" s="127">
        <v>4.6500000000000004</v>
      </c>
      <c r="N51" s="126">
        <f>M51/182.5</f>
        <v>2.5479452054794523E-2</v>
      </c>
      <c r="O51" s="107">
        <v>1.2</v>
      </c>
      <c r="P51" s="107">
        <f>O51/182.5</f>
        <v>6.5753424657534242E-3</v>
      </c>
      <c r="Q51" s="77"/>
      <c r="R51" s="72"/>
      <c r="S51" s="206"/>
      <c r="T51" s="206"/>
      <c r="U51" s="206"/>
      <c r="V51" s="206"/>
      <c r="W51" s="206"/>
      <c r="X51" s="207"/>
      <c r="Y51" s="207"/>
      <c r="Z51" s="207"/>
    </row>
    <row r="52" spans="1:26" s="71" customFormat="1" ht="15.75" hidden="1" x14ac:dyDescent="0.25">
      <c r="A52" s="92"/>
      <c r="B52" s="113" t="s">
        <v>45</v>
      </c>
      <c r="C52" s="114" t="s">
        <v>42</v>
      </c>
      <c r="D52" s="85">
        <v>45</v>
      </c>
      <c r="E52" s="85">
        <v>15</v>
      </c>
      <c r="F52" s="87">
        <v>55.1</v>
      </c>
      <c r="G52" s="115">
        <v>43</v>
      </c>
      <c r="H52" s="116">
        <v>14</v>
      </c>
      <c r="I52" s="116">
        <v>52</v>
      </c>
      <c r="J52" s="117">
        <v>3</v>
      </c>
      <c r="K52" s="125">
        <v>4</v>
      </c>
      <c r="L52" s="126">
        <f>$K52/182.5</f>
        <v>2.1917808219178082E-2</v>
      </c>
      <c r="M52" s="127">
        <v>4.6500000000000004</v>
      </c>
      <c r="N52" s="126">
        <f>M52/182.5</f>
        <v>2.5479452054794523E-2</v>
      </c>
      <c r="O52" s="107">
        <v>1.2</v>
      </c>
      <c r="P52" s="107">
        <f>O52/182.5</f>
        <v>6.5753424657534242E-3</v>
      </c>
      <c r="Q52" s="77"/>
      <c r="R52" s="78"/>
      <c r="S52" s="206"/>
      <c r="T52" s="206"/>
      <c r="U52" s="206"/>
      <c r="V52" s="206"/>
      <c r="W52" s="206"/>
      <c r="X52" s="207"/>
      <c r="Y52" s="207"/>
      <c r="Z52" s="207"/>
    </row>
    <row r="53" spans="1:26" s="71" customFormat="1" ht="15.75" hidden="1" x14ac:dyDescent="0.25">
      <c r="B53" s="113" t="s">
        <v>17</v>
      </c>
      <c r="C53" s="114"/>
      <c r="D53" s="121">
        <v>0</v>
      </c>
      <c r="E53" s="121">
        <v>0</v>
      </c>
      <c r="F53" s="122">
        <v>0</v>
      </c>
      <c r="G53" s="123">
        <v>0</v>
      </c>
      <c r="H53" s="124">
        <v>0</v>
      </c>
      <c r="I53" s="124">
        <v>0</v>
      </c>
      <c r="J53" s="122">
        <v>0</v>
      </c>
      <c r="K53" s="122">
        <v>0</v>
      </c>
      <c r="L53" s="122">
        <v>0</v>
      </c>
      <c r="M53" s="122">
        <v>0</v>
      </c>
      <c r="N53" s="122">
        <v>0</v>
      </c>
      <c r="O53" s="122">
        <v>0</v>
      </c>
      <c r="P53" s="122">
        <v>0</v>
      </c>
      <c r="Q53" s="77"/>
      <c r="R53" s="78"/>
      <c r="S53" s="79"/>
      <c r="T53" s="79"/>
      <c r="U53" s="79"/>
      <c r="V53" s="79"/>
      <c r="W53" s="79"/>
      <c r="X53" s="80"/>
      <c r="Y53" s="208"/>
      <c r="Z53" s="209"/>
    </row>
    <row r="54" spans="1:26" s="71" customFormat="1" ht="15.75" hidden="1" x14ac:dyDescent="0.25">
      <c r="B54" s="113" t="s">
        <v>46</v>
      </c>
      <c r="C54" s="114" t="s">
        <v>42</v>
      </c>
      <c r="D54" s="85">
        <v>114</v>
      </c>
      <c r="E54" s="85">
        <v>36</v>
      </c>
      <c r="F54" s="87">
        <v>134</v>
      </c>
      <c r="G54" s="115">
        <v>108</v>
      </c>
      <c r="H54" s="116">
        <v>33</v>
      </c>
      <c r="I54" s="116">
        <v>127</v>
      </c>
      <c r="J54" s="120">
        <v>4</v>
      </c>
      <c r="K54" s="128">
        <v>7.2</v>
      </c>
      <c r="L54" s="119">
        <f t="shared" ref="L54:L71" si="16">$K54/182.5</f>
        <v>3.9452054794520547E-2</v>
      </c>
      <c r="M54" s="87">
        <v>9.5</v>
      </c>
      <c r="N54" s="119">
        <f t="shared" ref="N54:N71" si="17">M54/182.5</f>
        <v>5.2054794520547946E-2</v>
      </c>
      <c r="O54" s="120">
        <v>3</v>
      </c>
      <c r="P54" s="87">
        <f t="shared" ref="P54:P71" si="18">O54/182.5</f>
        <v>1.643835616438356E-2</v>
      </c>
      <c r="Q54" s="77"/>
      <c r="R54" s="81" t="s">
        <v>47</v>
      </c>
      <c r="S54" s="79" t="s">
        <v>48</v>
      </c>
      <c r="T54" s="79" t="s">
        <v>49</v>
      </c>
      <c r="U54" s="79" t="s">
        <v>48</v>
      </c>
      <c r="V54" s="79" t="s">
        <v>50</v>
      </c>
      <c r="W54" s="79" t="s">
        <v>51</v>
      </c>
      <c r="X54" s="82" t="s">
        <v>48</v>
      </c>
      <c r="Y54" s="210" t="s">
        <v>50</v>
      </c>
      <c r="Z54" s="210"/>
    </row>
    <row r="55" spans="1:26" s="71" customFormat="1" ht="15.75" hidden="1" x14ac:dyDescent="0.25">
      <c r="B55" s="113" t="s">
        <v>52</v>
      </c>
      <c r="C55" s="114" t="s">
        <v>42</v>
      </c>
      <c r="D55" s="85">
        <v>129</v>
      </c>
      <c r="E55" s="85">
        <v>43</v>
      </c>
      <c r="F55" s="87">
        <v>142</v>
      </c>
      <c r="G55" s="115">
        <v>111</v>
      </c>
      <c r="H55" s="116">
        <v>34</v>
      </c>
      <c r="I55" s="116">
        <v>131</v>
      </c>
      <c r="J55" s="120">
        <v>4</v>
      </c>
      <c r="K55" s="128">
        <v>7.5</v>
      </c>
      <c r="L55" s="119">
        <f t="shared" si="16"/>
        <v>4.1095890410958902E-2</v>
      </c>
      <c r="M55" s="120">
        <v>10</v>
      </c>
      <c r="N55" s="119">
        <f t="shared" si="17"/>
        <v>5.4794520547945202E-2</v>
      </c>
      <c r="O55" s="120">
        <v>3.2</v>
      </c>
      <c r="P55" s="87">
        <f t="shared" si="18"/>
        <v>1.7534246575342468E-2</v>
      </c>
      <c r="Q55" s="77"/>
      <c r="R55" s="81"/>
      <c r="S55" s="79"/>
      <c r="T55" s="79"/>
      <c r="U55" s="79"/>
      <c r="V55" s="79"/>
      <c r="W55" s="79"/>
      <c r="X55" s="82"/>
      <c r="Y55" s="208"/>
      <c r="Z55" s="209"/>
    </row>
    <row r="56" spans="1:26" s="71" customFormat="1" ht="15.75" hidden="1" x14ac:dyDescent="0.25">
      <c r="B56" s="113" t="s">
        <v>53</v>
      </c>
      <c r="C56" s="114" t="s">
        <v>42</v>
      </c>
      <c r="D56" s="85">
        <v>143</v>
      </c>
      <c r="E56" s="85">
        <v>47</v>
      </c>
      <c r="F56" s="87">
        <v>149</v>
      </c>
      <c r="G56" s="115">
        <v>113</v>
      </c>
      <c r="H56" s="116">
        <v>36</v>
      </c>
      <c r="I56" s="116">
        <v>134</v>
      </c>
      <c r="J56" s="120">
        <v>5</v>
      </c>
      <c r="K56" s="129">
        <v>8</v>
      </c>
      <c r="L56" s="119">
        <f t="shared" si="16"/>
        <v>4.3835616438356165E-2</v>
      </c>
      <c r="M56" s="87">
        <v>10.5</v>
      </c>
      <c r="N56" s="119">
        <f t="shared" si="17"/>
        <v>5.7534246575342465E-2</v>
      </c>
      <c r="O56" s="120">
        <v>3.4</v>
      </c>
      <c r="P56" s="87">
        <f t="shared" si="18"/>
        <v>1.8630136986301369E-2</v>
      </c>
      <c r="Q56" s="77"/>
      <c r="R56" s="83" t="s">
        <v>54</v>
      </c>
      <c r="S56" s="84">
        <v>0.85</v>
      </c>
      <c r="T56" s="84">
        <v>0.7</v>
      </c>
      <c r="U56" s="84">
        <v>0.75</v>
      </c>
      <c r="V56" s="84">
        <v>0.6</v>
      </c>
      <c r="W56" s="84">
        <v>0.25</v>
      </c>
      <c r="X56" s="85">
        <v>11.8</v>
      </c>
      <c r="Y56" s="205">
        <v>14.3</v>
      </c>
      <c r="Z56" s="205"/>
    </row>
    <row r="57" spans="1:26" s="71" customFormat="1" ht="15.75" hidden="1" x14ac:dyDescent="0.25">
      <c r="B57" s="113" t="s">
        <v>55</v>
      </c>
      <c r="C57" s="114" t="s">
        <v>42</v>
      </c>
      <c r="D57" s="85">
        <v>109</v>
      </c>
      <c r="E57" s="85">
        <v>37</v>
      </c>
      <c r="F57" s="87">
        <v>129</v>
      </c>
      <c r="G57" s="115">
        <v>98</v>
      </c>
      <c r="H57" s="116">
        <v>31</v>
      </c>
      <c r="I57" s="116">
        <v>121</v>
      </c>
      <c r="J57" s="120">
        <v>4</v>
      </c>
      <c r="K57" s="128">
        <v>7.2</v>
      </c>
      <c r="L57" s="119">
        <f t="shared" si="16"/>
        <v>3.9452054794520547E-2</v>
      </c>
      <c r="M57" s="87">
        <v>9.5</v>
      </c>
      <c r="N57" s="119">
        <f t="shared" si="17"/>
        <v>5.2054794520547946E-2</v>
      </c>
      <c r="O57" s="120">
        <v>3</v>
      </c>
      <c r="P57" s="87">
        <f t="shared" si="18"/>
        <v>1.643835616438356E-2</v>
      </c>
      <c r="Q57" s="77"/>
      <c r="R57" s="83" t="s">
        <v>56</v>
      </c>
      <c r="S57" s="84">
        <v>0.8</v>
      </c>
      <c r="T57" s="84">
        <v>0.7</v>
      </c>
      <c r="U57" s="84">
        <v>0.75</v>
      </c>
      <c r="V57" s="84">
        <v>0.6</v>
      </c>
      <c r="W57" s="84">
        <v>0.25</v>
      </c>
      <c r="X57" s="85">
        <v>6.25</v>
      </c>
      <c r="Y57" s="205">
        <v>14.3</v>
      </c>
      <c r="Z57" s="205"/>
    </row>
    <row r="58" spans="1:26" s="71" customFormat="1" ht="15.75" hidden="1" x14ac:dyDescent="0.25">
      <c r="B58" s="113" t="s">
        <v>57</v>
      </c>
      <c r="C58" s="114" t="s">
        <v>42</v>
      </c>
      <c r="D58" s="85">
        <v>124</v>
      </c>
      <c r="E58" s="85">
        <v>43</v>
      </c>
      <c r="F58" s="87">
        <v>134</v>
      </c>
      <c r="G58" s="115">
        <v>98</v>
      </c>
      <c r="H58" s="116">
        <v>31</v>
      </c>
      <c r="I58" s="116">
        <v>120</v>
      </c>
      <c r="J58" s="120">
        <v>4</v>
      </c>
      <c r="K58" s="128">
        <v>7.5</v>
      </c>
      <c r="L58" s="119">
        <f t="shared" si="16"/>
        <v>4.1095890410958902E-2</v>
      </c>
      <c r="M58" s="120">
        <v>10</v>
      </c>
      <c r="N58" s="119">
        <f t="shared" si="17"/>
        <v>5.4794520547945202E-2</v>
      </c>
      <c r="O58" s="120">
        <v>3.2</v>
      </c>
      <c r="P58" s="87">
        <f t="shared" si="18"/>
        <v>1.7534246575342468E-2</v>
      </c>
      <c r="Q58" s="77"/>
      <c r="R58" s="83"/>
      <c r="S58" s="84"/>
      <c r="T58" s="84"/>
      <c r="U58" s="84"/>
      <c r="V58" s="84"/>
      <c r="W58" s="84"/>
      <c r="X58" s="85"/>
      <c r="Y58" s="208"/>
      <c r="Z58" s="209"/>
    </row>
    <row r="59" spans="1:26" s="71" customFormat="1" ht="15.75" hidden="1" x14ac:dyDescent="0.25">
      <c r="B59" s="113" t="s">
        <v>58</v>
      </c>
      <c r="C59" s="114" t="s">
        <v>42</v>
      </c>
      <c r="D59" s="85">
        <v>141</v>
      </c>
      <c r="E59" s="85">
        <v>48</v>
      </c>
      <c r="F59" s="87">
        <v>143</v>
      </c>
      <c r="G59" s="115">
        <v>101</v>
      </c>
      <c r="H59" s="116">
        <v>33</v>
      </c>
      <c r="I59" s="116">
        <v>124</v>
      </c>
      <c r="J59" s="120">
        <v>5</v>
      </c>
      <c r="K59" s="129">
        <v>8</v>
      </c>
      <c r="L59" s="119">
        <f t="shared" si="16"/>
        <v>4.3835616438356165E-2</v>
      </c>
      <c r="M59" s="87">
        <v>10.5</v>
      </c>
      <c r="N59" s="119">
        <f t="shared" si="17"/>
        <v>5.7534246575342465E-2</v>
      </c>
      <c r="O59" s="120">
        <v>3.4</v>
      </c>
      <c r="P59" s="87">
        <f t="shared" si="18"/>
        <v>1.8630136986301369E-2</v>
      </c>
      <c r="Q59" s="77"/>
      <c r="R59" s="83" t="s">
        <v>59</v>
      </c>
      <c r="S59" s="86"/>
      <c r="T59" s="84">
        <v>0.6</v>
      </c>
      <c r="U59" s="86"/>
      <c r="V59" s="84">
        <v>0.5</v>
      </c>
      <c r="W59" s="84">
        <v>0.25</v>
      </c>
      <c r="X59" s="87"/>
      <c r="Y59" s="205">
        <v>16.7</v>
      </c>
      <c r="Z59" s="205"/>
    </row>
    <row r="60" spans="1:26" s="71" customFormat="1" ht="15.75" hidden="1" x14ac:dyDescent="0.25">
      <c r="B60" s="113" t="s">
        <v>60</v>
      </c>
      <c r="C60" s="114" t="s">
        <v>42</v>
      </c>
      <c r="D60" s="85">
        <v>159</v>
      </c>
      <c r="E60" s="85">
        <v>55</v>
      </c>
      <c r="F60" s="130">
        <v>143</v>
      </c>
      <c r="G60" s="131">
        <v>101</v>
      </c>
      <c r="H60" s="130">
        <v>33</v>
      </c>
      <c r="I60" s="130">
        <v>124</v>
      </c>
      <c r="J60" s="120">
        <v>6</v>
      </c>
      <c r="K60" s="128">
        <v>8.5</v>
      </c>
      <c r="L60" s="119">
        <f t="shared" si="16"/>
        <v>4.6575342465753428E-2</v>
      </c>
      <c r="M60" s="120">
        <v>11</v>
      </c>
      <c r="N60" s="119">
        <f t="shared" si="17"/>
        <v>6.0273972602739728E-2</v>
      </c>
      <c r="O60" s="120">
        <v>3.6</v>
      </c>
      <c r="P60" s="87">
        <f t="shared" si="18"/>
        <v>1.9726027397260273E-2</v>
      </c>
      <c r="Q60" s="77"/>
      <c r="R60" s="83" t="s">
        <v>61</v>
      </c>
      <c r="S60" s="84"/>
      <c r="T60" s="84">
        <v>0.55000000000000004</v>
      </c>
      <c r="U60" s="84"/>
      <c r="V60" s="84">
        <v>0.5</v>
      </c>
      <c r="W60" s="84">
        <v>0.25</v>
      </c>
      <c r="X60" s="87"/>
      <c r="Y60" s="205">
        <v>9.1</v>
      </c>
      <c r="Z60" s="205"/>
    </row>
    <row r="61" spans="1:26" s="71" customFormat="1" ht="15.75" hidden="1" x14ac:dyDescent="0.25">
      <c r="B61" s="113" t="s">
        <v>62</v>
      </c>
      <c r="C61" s="114" t="s">
        <v>42</v>
      </c>
      <c r="D61" s="85">
        <v>103</v>
      </c>
      <c r="E61" s="85">
        <v>37</v>
      </c>
      <c r="F61" s="87">
        <v>109</v>
      </c>
      <c r="G61" s="115">
        <v>86</v>
      </c>
      <c r="H61" s="116">
        <v>28</v>
      </c>
      <c r="I61" s="116">
        <v>99</v>
      </c>
      <c r="J61" s="120">
        <v>4</v>
      </c>
      <c r="K61" s="129">
        <v>7.2</v>
      </c>
      <c r="L61" s="119">
        <f t="shared" si="16"/>
        <v>3.9452054794520547E-2</v>
      </c>
      <c r="M61" s="87">
        <v>9.5</v>
      </c>
      <c r="N61" s="119">
        <f t="shared" si="17"/>
        <v>5.2054794520547946E-2</v>
      </c>
      <c r="O61" s="120">
        <v>3</v>
      </c>
      <c r="P61" s="87">
        <f t="shared" si="18"/>
        <v>1.643835616438356E-2</v>
      </c>
      <c r="Q61" s="77"/>
      <c r="R61" s="88" t="s">
        <v>63</v>
      </c>
      <c r="S61" s="79">
        <v>0.95</v>
      </c>
      <c r="T61" s="79"/>
      <c r="U61" s="79">
        <v>0.85</v>
      </c>
      <c r="V61" s="79"/>
      <c r="W61" s="79"/>
      <c r="X61" s="82">
        <v>10.5</v>
      </c>
      <c r="Y61" s="210"/>
      <c r="Z61" s="210"/>
    </row>
    <row r="62" spans="1:26" s="71" customFormat="1" ht="15.75" hidden="1" x14ac:dyDescent="0.25">
      <c r="B62" s="113" t="s">
        <v>64</v>
      </c>
      <c r="C62" s="114" t="s">
        <v>42</v>
      </c>
      <c r="D62" s="85">
        <v>117</v>
      </c>
      <c r="E62" s="85">
        <v>42</v>
      </c>
      <c r="F62" s="87">
        <v>120</v>
      </c>
      <c r="G62" s="115">
        <v>93</v>
      </c>
      <c r="H62" s="116">
        <v>31</v>
      </c>
      <c r="I62" s="116">
        <v>107</v>
      </c>
      <c r="J62" s="120">
        <v>4</v>
      </c>
      <c r="K62" s="129">
        <v>7.5</v>
      </c>
      <c r="L62" s="119">
        <f t="shared" si="16"/>
        <v>4.1095890410958902E-2</v>
      </c>
      <c r="M62" s="120">
        <v>10</v>
      </c>
      <c r="N62" s="119">
        <f t="shared" si="17"/>
        <v>5.4794520547945202E-2</v>
      </c>
      <c r="O62" s="120">
        <v>3.2</v>
      </c>
      <c r="P62" s="87">
        <f t="shared" si="18"/>
        <v>1.7534246575342468E-2</v>
      </c>
      <c r="Q62" s="77"/>
      <c r="R62" s="89" t="s">
        <v>65</v>
      </c>
      <c r="S62" s="90"/>
      <c r="T62" s="90"/>
      <c r="U62" s="90"/>
      <c r="V62" s="90"/>
      <c r="W62" s="90"/>
      <c r="X62" s="205">
        <v>10</v>
      </c>
      <c r="Y62" s="205"/>
      <c r="Z62" s="205"/>
    </row>
    <row r="63" spans="1:26" s="71" customFormat="1" ht="15.75" hidden="1" x14ac:dyDescent="0.25">
      <c r="B63" s="113" t="s">
        <v>66</v>
      </c>
      <c r="C63" s="114" t="s">
        <v>42</v>
      </c>
      <c r="D63" s="85">
        <v>134</v>
      </c>
      <c r="E63" s="85">
        <v>47</v>
      </c>
      <c r="F63" s="87">
        <v>131</v>
      </c>
      <c r="G63" s="115">
        <v>98</v>
      </c>
      <c r="H63" s="116">
        <v>33</v>
      </c>
      <c r="I63" s="116">
        <v>114</v>
      </c>
      <c r="J63" s="120">
        <v>5</v>
      </c>
      <c r="K63" s="129">
        <v>8</v>
      </c>
      <c r="L63" s="119">
        <f t="shared" si="16"/>
        <v>4.3835616438356165E-2</v>
      </c>
      <c r="M63" s="120">
        <v>10.5</v>
      </c>
      <c r="N63" s="119">
        <f t="shared" si="17"/>
        <v>5.7534246575342465E-2</v>
      </c>
      <c r="O63" s="120">
        <v>3.4</v>
      </c>
      <c r="P63" s="87">
        <f t="shared" si="18"/>
        <v>1.8630136986301369E-2</v>
      </c>
      <c r="Q63" s="77"/>
      <c r="R63" s="91"/>
      <c r="S63" s="92"/>
      <c r="T63" s="92"/>
      <c r="U63" s="92"/>
      <c r="V63" s="92"/>
      <c r="W63" s="92"/>
      <c r="X63" s="92"/>
      <c r="Y63" s="92"/>
    </row>
    <row r="64" spans="1:26" s="71" customFormat="1" ht="15.75" hidden="1" x14ac:dyDescent="0.25">
      <c r="B64" s="113" t="s">
        <v>67</v>
      </c>
      <c r="C64" s="114" t="s">
        <v>42</v>
      </c>
      <c r="D64" s="85">
        <v>153</v>
      </c>
      <c r="E64" s="85">
        <v>52</v>
      </c>
      <c r="F64" s="87">
        <v>139</v>
      </c>
      <c r="G64" s="115">
        <v>101</v>
      </c>
      <c r="H64" s="116">
        <v>34</v>
      </c>
      <c r="I64" s="116">
        <v>118</v>
      </c>
      <c r="J64" s="132">
        <v>6</v>
      </c>
      <c r="K64" s="129">
        <v>7.2</v>
      </c>
      <c r="L64" s="119">
        <f t="shared" si="16"/>
        <v>3.9452054794520547E-2</v>
      </c>
      <c r="M64" s="120">
        <v>11</v>
      </c>
      <c r="N64" s="119">
        <f t="shared" si="17"/>
        <v>6.0273972602739728E-2</v>
      </c>
      <c r="O64" s="120">
        <v>3.6</v>
      </c>
      <c r="P64" s="87">
        <f t="shared" si="18"/>
        <v>1.9726027397260273E-2</v>
      </c>
      <c r="Q64" s="77"/>
      <c r="R64" s="214" t="s">
        <v>68</v>
      </c>
      <c r="S64" s="215"/>
      <c r="T64" s="215"/>
      <c r="U64" s="215"/>
      <c r="V64" s="215"/>
      <c r="W64" s="215"/>
      <c r="X64" s="215"/>
      <c r="Y64" s="215"/>
      <c r="Z64" s="215"/>
    </row>
    <row r="65" spans="1:25" s="71" customFormat="1" ht="15.75" hidden="1" x14ac:dyDescent="0.25">
      <c r="B65" s="113" t="s">
        <v>69</v>
      </c>
      <c r="C65" s="114" t="s">
        <v>42</v>
      </c>
      <c r="D65" s="85">
        <v>100</v>
      </c>
      <c r="E65" s="85">
        <v>36</v>
      </c>
      <c r="F65" s="87">
        <v>104</v>
      </c>
      <c r="G65" s="115">
        <v>77</v>
      </c>
      <c r="H65" s="116">
        <v>27</v>
      </c>
      <c r="I65" s="116">
        <v>93</v>
      </c>
      <c r="J65" s="120">
        <v>4</v>
      </c>
      <c r="K65" s="129">
        <v>7.5</v>
      </c>
      <c r="L65" s="119">
        <f t="shared" si="16"/>
        <v>4.1095890410958902E-2</v>
      </c>
      <c r="M65" s="120">
        <v>9.5</v>
      </c>
      <c r="N65" s="119">
        <f t="shared" si="17"/>
        <v>5.2054794520547946E-2</v>
      </c>
      <c r="O65" s="120">
        <v>3</v>
      </c>
      <c r="P65" s="87">
        <f t="shared" si="18"/>
        <v>1.643835616438356E-2</v>
      </c>
      <c r="Q65" s="77">
        <f>365*N65</f>
        <v>19</v>
      </c>
      <c r="R65" s="93" t="s">
        <v>70</v>
      </c>
      <c r="S65" s="92"/>
      <c r="T65" s="92"/>
      <c r="U65" s="92"/>
      <c r="V65" s="92"/>
      <c r="W65" s="92"/>
      <c r="X65" s="92"/>
      <c r="Y65" s="92"/>
    </row>
    <row r="66" spans="1:25" s="71" customFormat="1" ht="15.75" hidden="1" x14ac:dyDescent="0.25">
      <c r="B66" s="113" t="s">
        <v>71</v>
      </c>
      <c r="C66" s="114" t="s">
        <v>42</v>
      </c>
      <c r="D66" s="85">
        <v>115</v>
      </c>
      <c r="E66" s="85">
        <v>42</v>
      </c>
      <c r="F66" s="87">
        <v>116</v>
      </c>
      <c r="G66" s="115">
        <v>84</v>
      </c>
      <c r="H66" s="116">
        <v>29</v>
      </c>
      <c r="I66" s="116">
        <v>101</v>
      </c>
      <c r="J66" s="120">
        <v>4</v>
      </c>
      <c r="K66" s="129">
        <v>8</v>
      </c>
      <c r="L66" s="119">
        <f t="shared" si="16"/>
        <v>4.3835616438356165E-2</v>
      </c>
      <c r="M66" s="120">
        <v>10</v>
      </c>
      <c r="N66" s="119">
        <f t="shared" si="17"/>
        <v>5.4794520547945202E-2</v>
      </c>
      <c r="O66" s="120">
        <v>3.2</v>
      </c>
      <c r="P66" s="87">
        <f t="shared" si="18"/>
        <v>1.7534246575342468E-2</v>
      </c>
      <c r="Q66" s="77">
        <f>Q65/D65</f>
        <v>0.19</v>
      </c>
      <c r="R66" s="91"/>
      <c r="S66" s="92"/>
      <c r="T66" s="92"/>
      <c r="U66" s="92"/>
      <c r="V66" s="92"/>
      <c r="W66" s="92"/>
      <c r="X66" s="92"/>
      <c r="Y66" s="92"/>
    </row>
    <row r="67" spans="1:25" s="71" customFormat="1" ht="15.75" hidden="1" x14ac:dyDescent="0.25">
      <c r="B67" s="113" t="s">
        <v>72</v>
      </c>
      <c r="C67" s="114" t="s">
        <v>42</v>
      </c>
      <c r="D67" s="85">
        <v>133</v>
      </c>
      <c r="E67" s="85">
        <v>47</v>
      </c>
      <c r="F67" s="87">
        <v>125</v>
      </c>
      <c r="G67" s="115">
        <v>89</v>
      </c>
      <c r="H67" s="116">
        <v>31</v>
      </c>
      <c r="I67" s="116">
        <v>107</v>
      </c>
      <c r="J67" s="120">
        <v>5</v>
      </c>
      <c r="K67" s="129">
        <v>8.5</v>
      </c>
      <c r="L67" s="119">
        <f t="shared" si="16"/>
        <v>4.6575342465753428E-2</v>
      </c>
      <c r="M67" s="120">
        <v>10.5</v>
      </c>
      <c r="N67" s="119">
        <f t="shared" si="17"/>
        <v>5.7534246575342465E-2</v>
      </c>
      <c r="O67" s="120">
        <v>3.4</v>
      </c>
      <c r="P67" s="87">
        <f t="shared" si="18"/>
        <v>1.8630136986301369E-2</v>
      </c>
      <c r="Q67" s="77"/>
      <c r="R67" s="91"/>
      <c r="S67" s="92"/>
      <c r="T67" s="92"/>
      <c r="U67" s="92"/>
      <c r="V67" s="92"/>
      <c r="W67" s="92"/>
      <c r="X67" s="92"/>
      <c r="Y67" s="92"/>
    </row>
    <row r="68" spans="1:25" s="71" customFormat="1" ht="15.75" hidden="1" x14ac:dyDescent="0.25">
      <c r="B68" s="113" t="s">
        <v>73</v>
      </c>
      <c r="C68" s="114" t="s">
        <v>42</v>
      </c>
      <c r="D68" s="85">
        <f>(D67-D66)/2000*900+D66</f>
        <v>123.1</v>
      </c>
      <c r="E68" s="85">
        <f>(E67-E66)/2000*900+E66</f>
        <v>44.25</v>
      </c>
      <c r="F68" s="85">
        <f>(F67-F66)/2000*900+F66</f>
        <v>120.05</v>
      </c>
      <c r="G68" s="115">
        <v>94</v>
      </c>
      <c r="H68" s="116">
        <v>32</v>
      </c>
      <c r="I68" s="116">
        <v>112</v>
      </c>
      <c r="J68" s="132">
        <v>6</v>
      </c>
      <c r="K68" s="129">
        <v>8.5</v>
      </c>
      <c r="L68" s="119">
        <f t="shared" si="16"/>
        <v>4.6575342465753428E-2</v>
      </c>
      <c r="M68" s="120">
        <v>11</v>
      </c>
      <c r="N68" s="119">
        <f t="shared" si="17"/>
        <v>6.0273972602739728E-2</v>
      </c>
      <c r="O68" s="120">
        <v>3.6</v>
      </c>
      <c r="P68" s="87">
        <f t="shared" si="18"/>
        <v>1.9726027397260273E-2</v>
      </c>
      <c r="Q68" s="77">
        <f>365*N68</f>
        <v>22</v>
      </c>
      <c r="R68" s="91"/>
      <c r="S68" s="92"/>
      <c r="T68" s="92"/>
      <c r="U68" s="92"/>
      <c r="V68" s="92"/>
      <c r="W68" s="92"/>
      <c r="X68" s="92"/>
      <c r="Y68" s="92"/>
    </row>
    <row r="69" spans="1:25" s="71" customFormat="1" ht="15.75" hidden="1" customHeight="1" x14ac:dyDescent="0.25">
      <c r="B69" s="113" t="s">
        <v>74</v>
      </c>
      <c r="C69" s="114" t="s">
        <v>42</v>
      </c>
      <c r="D69" s="85">
        <v>76</v>
      </c>
      <c r="E69" s="85">
        <v>27</v>
      </c>
      <c r="F69" s="87">
        <v>84</v>
      </c>
      <c r="G69" s="115">
        <v>68</v>
      </c>
      <c r="H69" s="116">
        <v>22</v>
      </c>
      <c r="I69" s="116">
        <v>78</v>
      </c>
      <c r="J69" s="132">
        <v>3</v>
      </c>
      <c r="K69" s="129">
        <v>6.9</v>
      </c>
      <c r="L69" s="119">
        <f t="shared" si="16"/>
        <v>3.7808219178082192E-2</v>
      </c>
      <c r="M69" s="120">
        <v>9.25</v>
      </c>
      <c r="N69" s="119">
        <f t="shared" si="17"/>
        <v>5.0684931506849315E-2</v>
      </c>
      <c r="O69" s="120">
        <v>2.9</v>
      </c>
      <c r="P69" s="87">
        <f t="shared" si="18"/>
        <v>1.589041095890411E-2</v>
      </c>
      <c r="Q69" s="77">
        <f>Q68/D68</f>
        <v>0.17871649065800163</v>
      </c>
      <c r="R69" s="91"/>
      <c r="S69" s="92"/>
      <c r="T69" s="92"/>
      <c r="U69" s="92"/>
      <c r="V69" s="92"/>
      <c r="W69" s="92"/>
      <c r="X69" s="92"/>
      <c r="Y69" s="92"/>
    </row>
    <row r="70" spans="1:25" s="71" customFormat="1" ht="15.75" hidden="1" x14ac:dyDescent="0.25">
      <c r="B70" s="113" t="s">
        <v>75</v>
      </c>
      <c r="C70" s="114" t="s">
        <v>42</v>
      </c>
      <c r="D70" s="85">
        <v>91</v>
      </c>
      <c r="E70" s="85">
        <v>33</v>
      </c>
      <c r="F70" s="87">
        <v>96</v>
      </c>
      <c r="G70" s="115">
        <v>75</v>
      </c>
      <c r="H70" s="116">
        <v>25</v>
      </c>
      <c r="I70" s="116">
        <v>87</v>
      </c>
      <c r="J70" s="132">
        <v>4</v>
      </c>
      <c r="K70" s="129">
        <v>7.4</v>
      </c>
      <c r="L70" s="119">
        <f t="shared" si="16"/>
        <v>4.0547945205479455E-2</v>
      </c>
      <c r="M70" s="120">
        <v>9.75</v>
      </c>
      <c r="N70" s="119">
        <f t="shared" si="17"/>
        <v>5.3424657534246578E-2</v>
      </c>
      <c r="O70" s="120">
        <v>3.1</v>
      </c>
      <c r="P70" s="87">
        <f t="shared" si="18"/>
        <v>1.6986301369863014E-2</v>
      </c>
      <c r="Q70" s="77"/>
      <c r="R70" s="91"/>
      <c r="S70" s="92"/>
      <c r="T70" s="92"/>
      <c r="U70" s="92"/>
      <c r="V70" s="92"/>
      <c r="W70" s="92"/>
      <c r="X70" s="92"/>
      <c r="Y70" s="92"/>
    </row>
    <row r="71" spans="1:25" s="71" customFormat="1" ht="15.75" hidden="1" x14ac:dyDescent="0.25">
      <c r="B71" s="113" t="s">
        <v>76</v>
      </c>
      <c r="C71" s="114" t="s">
        <v>42</v>
      </c>
      <c r="D71" s="85">
        <v>111</v>
      </c>
      <c r="E71" s="85">
        <v>42</v>
      </c>
      <c r="F71" s="85">
        <v>108</v>
      </c>
      <c r="G71" s="133">
        <v>80</v>
      </c>
      <c r="H71" s="134">
        <v>27</v>
      </c>
      <c r="I71" s="134">
        <v>92</v>
      </c>
      <c r="J71" s="135">
        <v>5</v>
      </c>
      <c r="K71" s="135">
        <v>7.9</v>
      </c>
      <c r="L71" s="119">
        <f t="shared" si="16"/>
        <v>4.3287671232876718E-2</v>
      </c>
      <c r="M71" s="120">
        <v>10.25</v>
      </c>
      <c r="N71" s="119">
        <f t="shared" si="17"/>
        <v>5.6164383561643834E-2</v>
      </c>
      <c r="O71" s="120">
        <v>3.3</v>
      </c>
      <c r="P71" s="87">
        <f t="shared" si="18"/>
        <v>1.8082191780821918E-2</v>
      </c>
      <c r="Q71" s="77"/>
      <c r="R71" s="91"/>
      <c r="S71" s="92"/>
      <c r="T71" s="92"/>
      <c r="U71" s="92"/>
      <c r="V71" s="92"/>
      <c r="W71" s="92"/>
      <c r="X71" s="92"/>
      <c r="Y71" s="92"/>
    </row>
    <row r="72" spans="1:25" s="71" customFormat="1" ht="15.75" hidden="1" x14ac:dyDescent="0.25">
      <c r="B72" s="90" t="s">
        <v>17</v>
      </c>
      <c r="C72" s="114"/>
      <c r="D72" s="121">
        <v>0</v>
      </c>
      <c r="E72" s="121">
        <v>0</v>
      </c>
      <c r="F72" s="122">
        <v>0</v>
      </c>
      <c r="G72" s="123">
        <v>0</v>
      </c>
      <c r="H72" s="124">
        <v>0</v>
      </c>
      <c r="I72" s="124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77"/>
      <c r="R72" s="91"/>
      <c r="S72" s="92"/>
      <c r="T72" s="92"/>
      <c r="U72" s="92"/>
      <c r="V72" s="92"/>
      <c r="W72" s="92"/>
      <c r="X72" s="92"/>
      <c r="Y72" s="92"/>
    </row>
    <row r="73" spans="1:25" s="71" customFormat="1" ht="15.75" hidden="1" x14ac:dyDescent="0.25">
      <c r="B73" s="113" t="s">
        <v>77</v>
      </c>
      <c r="C73" s="114" t="s">
        <v>42</v>
      </c>
      <c r="D73" s="85">
        <v>31</v>
      </c>
      <c r="E73" s="85">
        <v>12.7</v>
      </c>
      <c r="F73" s="87">
        <v>23</v>
      </c>
      <c r="G73" s="115">
        <v>7</v>
      </c>
      <c r="H73" s="116">
        <v>2.9</v>
      </c>
      <c r="I73" s="116">
        <v>8</v>
      </c>
      <c r="J73" s="87">
        <v>0.5</v>
      </c>
      <c r="K73" s="87">
        <v>0.16900000000000001</v>
      </c>
      <c r="L73" s="119">
        <f t="shared" ref="L73:L81" si="19">$K73/182.5</f>
        <v>9.26027397260274E-4</v>
      </c>
      <c r="M73" s="120">
        <v>2</v>
      </c>
      <c r="N73" s="119">
        <f t="shared" ref="N73:N81" si="20">M73/182.5</f>
        <v>1.0958904109589041E-2</v>
      </c>
      <c r="O73" s="87">
        <v>0.25</v>
      </c>
      <c r="P73" s="87">
        <f t="shared" ref="P73:P81" si="21">O73/182.5</f>
        <v>1.3698630136986301E-3</v>
      </c>
      <c r="Q73" s="77"/>
      <c r="R73" s="91"/>
      <c r="S73" s="92"/>
      <c r="T73" s="92"/>
      <c r="U73" s="92"/>
      <c r="V73" s="92"/>
      <c r="W73" s="92"/>
      <c r="X73" s="92"/>
      <c r="Y73" s="92"/>
    </row>
    <row r="74" spans="1:25" s="71" customFormat="1" ht="15.75" hidden="1" x14ac:dyDescent="0.25">
      <c r="B74" s="113" t="s">
        <v>78</v>
      </c>
      <c r="C74" s="114" t="s">
        <v>42</v>
      </c>
      <c r="D74" s="85">
        <v>13</v>
      </c>
      <c r="E74" s="85">
        <v>6.5</v>
      </c>
      <c r="F74" s="87">
        <v>13</v>
      </c>
      <c r="G74" s="115">
        <v>0.6</v>
      </c>
      <c r="H74" s="116">
        <v>0.4</v>
      </c>
      <c r="I74" s="116">
        <v>0.7</v>
      </c>
      <c r="J74" s="87">
        <v>0.5</v>
      </c>
      <c r="K74" s="87">
        <v>0.94</v>
      </c>
      <c r="L74" s="119">
        <f t="shared" si="19"/>
        <v>5.1506849315068491E-3</v>
      </c>
      <c r="M74" s="87">
        <v>1.25</v>
      </c>
      <c r="N74" s="119">
        <f t="shared" si="20"/>
        <v>6.8493150684931503E-3</v>
      </c>
      <c r="O74" s="87">
        <v>0.3</v>
      </c>
      <c r="P74" s="87">
        <f t="shared" si="21"/>
        <v>1.643835616438356E-3</v>
      </c>
      <c r="Q74" s="77"/>
      <c r="R74" s="91"/>
      <c r="S74" s="92"/>
      <c r="T74" s="92"/>
      <c r="U74" s="92"/>
      <c r="V74" s="92"/>
      <c r="W74" s="92"/>
      <c r="X74" s="92"/>
      <c r="Y74" s="92"/>
    </row>
    <row r="75" spans="1:25" s="71" customFormat="1" ht="15.75" hidden="1" x14ac:dyDescent="0.25">
      <c r="B75" s="113" t="s">
        <v>79</v>
      </c>
      <c r="C75" s="114" t="s">
        <v>42</v>
      </c>
      <c r="D75" s="85">
        <v>15.9</v>
      </c>
      <c r="E75" s="85">
        <v>7.3</v>
      </c>
      <c r="F75" s="87">
        <v>14</v>
      </c>
      <c r="G75" s="115">
        <v>0.3</v>
      </c>
      <c r="H75" s="116">
        <v>0.1</v>
      </c>
      <c r="I75" s="116">
        <v>0.6</v>
      </c>
      <c r="J75" s="87">
        <v>0.5</v>
      </c>
      <c r="K75" s="87">
        <v>0.94</v>
      </c>
      <c r="L75" s="119">
        <f t="shared" si="19"/>
        <v>5.1506849315068491E-3</v>
      </c>
      <c r="M75" s="87">
        <v>1.25</v>
      </c>
      <c r="N75" s="119">
        <f t="shared" si="20"/>
        <v>6.8493150684931503E-3</v>
      </c>
      <c r="O75" s="87">
        <v>0.3</v>
      </c>
      <c r="P75" s="87">
        <f t="shared" si="21"/>
        <v>1.643835616438356E-3</v>
      </c>
      <c r="Q75" s="77"/>
      <c r="R75" s="91"/>
      <c r="S75" s="92"/>
      <c r="T75" s="92"/>
      <c r="U75" s="92"/>
      <c r="V75" s="92"/>
      <c r="W75" s="92"/>
      <c r="X75" s="92"/>
      <c r="Y75" s="92"/>
    </row>
    <row r="76" spans="1:25" s="71" customFormat="1" ht="16.5" hidden="1" customHeight="1" x14ac:dyDescent="0.25">
      <c r="B76" s="113" t="s">
        <v>80</v>
      </c>
      <c r="C76" s="114" t="s">
        <v>42</v>
      </c>
      <c r="D76" s="85">
        <v>15.7</v>
      </c>
      <c r="E76" s="85">
        <v>5.4</v>
      </c>
      <c r="F76" s="87">
        <v>15</v>
      </c>
      <c r="G76" s="115">
        <v>6</v>
      </c>
      <c r="H76" s="116">
        <v>2.2999999999999998</v>
      </c>
      <c r="I76" s="116">
        <v>7</v>
      </c>
      <c r="J76" s="87">
        <v>0.5</v>
      </c>
      <c r="K76" s="87">
        <v>2.2999999999999998</v>
      </c>
      <c r="L76" s="119">
        <f t="shared" si="19"/>
        <v>1.2602739726027396E-2</v>
      </c>
      <c r="M76" s="87">
        <v>2.75</v>
      </c>
      <c r="N76" s="119">
        <f t="shared" si="20"/>
        <v>1.5068493150684932E-2</v>
      </c>
      <c r="O76" s="87">
        <v>0.25</v>
      </c>
      <c r="P76" s="87">
        <f t="shared" si="21"/>
        <v>1.3698630136986301E-3</v>
      </c>
      <c r="Q76" s="77"/>
      <c r="R76" s="91"/>
      <c r="S76" s="92"/>
      <c r="T76" s="92"/>
      <c r="U76" s="92"/>
      <c r="V76" s="92"/>
      <c r="W76" s="92"/>
      <c r="X76" s="92"/>
      <c r="Y76" s="92"/>
    </row>
    <row r="77" spans="1:25" s="71" customFormat="1" ht="16.5" hidden="1" customHeight="1" x14ac:dyDescent="0.25">
      <c r="B77" s="113" t="s">
        <v>81</v>
      </c>
      <c r="C77" s="114" t="s">
        <v>42</v>
      </c>
      <c r="D77" s="85">
        <v>14.6</v>
      </c>
      <c r="E77" s="85">
        <v>4.5</v>
      </c>
      <c r="F77" s="87">
        <v>15</v>
      </c>
      <c r="G77" s="115">
        <v>6</v>
      </c>
      <c r="H77" s="116">
        <v>2.2999999999999998</v>
      </c>
      <c r="I77" s="116">
        <v>7</v>
      </c>
      <c r="J77" s="87">
        <v>0.5</v>
      </c>
      <c r="K77" s="87">
        <v>2.2999999999999998</v>
      </c>
      <c r="L77" s="119">
        <f t="shared" si="19"/>
        <v>1.2602739726027396E-2</v>
      </c>
      <c r="M77" s="87">
        <v>2.75</v>
      </c>
      <c r="N77" s="119">
        <f t="shared" si="20"/>
        <v>1.5068493150684932E-2</v>
      </c>
      <c r="O77" s="87">
        <v>0.25</v>
      </c>
      <c r="P77" s="87">
        <f t="shared" si="21"/>
        <v>1.3698630136986301E-3</v>
      </c>
      <c r="Q77" s="77"/>
      <c r="R77" s="91"/>
      <c r="S77" s="92"/>
      <c r="T77" s="92"/>
      <c r="U77" s="92"/>
      <c r="V77" s="92"/>
      <c r="W77" s="92"/>
      <c r="X77" s="92"/>
      <c r="Y77" s="92"/>
    </row>
    <row r="78" spans="1:25" s="71" customFormat="1" ht="15.75" hidden="1" x14ac:dyDescent="0.25">
      <c r="B78" s="113" t="s">
        <v>82</v>
      </c>
      <c r="C78" s="114" t="s">
        <v>42</v>
      </c>
      <c r="D78" s="85">
        <v>36.6</v>
      </c>
      <c r="E78" s="85">
        <v>14.2</v>
      </c>
      <c r="F78" s="87">
        <v>30.3</v>
      </c>
      <c r="G78" s="115">
        <v>19.600000000000001</v>
      </c>
      <c r="H78" s="116">
        <v>7.9</v>
      </c>
      <c r="I78" s="116">
        <v>21.5</v>
      </c>
      <c r="J78" s="120">
        <v>1</v>
      </c>
      <c r="K78" s="87">
        <v>2.2999999999999998</v>
      </c>
      <c r="L78" s="119">
        <f t="shared" si="19"/>
        <v>1.2602739726027396E-2</v>
      </c>
      <c r="M78" s="87">
        <v>3.35</v>
      </c>
      <c r="N78" s="119">
        <f t="shared" si="20"/>
        <v>1.8356164383561645E-2</v>
      </c>
      <c r="O78" s="87">
        <v>1.2</v>
      </c>
      <c r="P78" s="87">
        <f t="shared" si="21"/>
        <v>6.5753424657534242E-3</v>
      </c>
      <c r="Q78" s="77"/>
      <c r="R78" s="91"/>
      <c r="S78" s="92"/>
      <c r="T78" s="92"/>
      <c r="U78" s="92"/>
      <c r="V78" s="92"/>
      <c r="W78" s="92"/>
      <c r="X78" s="92"/>
      <c r="Y78" s="92"/>
    </row>
    <row r="79" spans="1:25" s="71" customFormat="1" ht="15.75" hidden="1" x14ac:dyDescent="0.25">
      <c r="A79" s="92"/>
      <c r="B79" s="113" t="s">
        <v>83</v>
      </c>
      <c r="C79" s="114" t="s">
        <v>42</v>
      </c>
      <c r="D79" s="85">
        <v>39.1</v>
      </c>
      <c r="E79" s="85">
        <v>14.3</v>
      </c>
      <c r="F79" s="87">
        <v>31.6</v>
      </c>
      <c r="G79" s="115">
        <v>20.2</v>
      </c>
      <c r="H79" s="116">
        <v>8.1</v>
      </c>
      <c r="I79" s="116">
        <v>22.1</v>
      </c>
      <c r="J79" s="120">
        <v>1</v>
      </c>
      <c r="K79" s="87">
        <v>2.2999999999999998</v>
      </c>
      <c r="L79" s="119">
        <f t="shared" si="19"/>
        <v>1.2602739726027396E-2</v>
      </c>
      <c r="M79" s="87">
        <v>3.65</v>
      </c>
      <c r="N79" s="119">
        <f t="shared" si="20"/>
        <v>0.02</v>
      </c>
      <c r="O79" s="87">
        <v>1.5</v>
      </c>
      <c r="P79" s="87">
        <f t="shared" si="21"/>
        <v>8.21917808219178E-3</v>
      </c>
      <c r="Q79" s="77"/>
      <c r="R79" s="91"/>
      <c r="S79" s="92"/>
      <c r="T79" s="92"/>
      <c r="U79" s="92"/>
      <c r="V79" s="92"/>
      <c r="W79" s="92"/>
      <c r="X79" s="92"/>
      <c r="Y79" s="92"/>
    </row>
    <row r="80" spans="1:25" s="71" customFormat="1" ht="15.75" hidden="1" x14ac:dyDescent="0.25">
      <c r="B80" s="113" t="s">
        <v>84</v>
      </c>
      <c r="C80" s="114" t="s">
        <v>42</v>
      </c>
      <c r="D80" s="85">
        <v>40.700000000000003</v>
      </c>
      <c r="E80" s="85">
        <v>14.7</v>
      </c>
      <c r="F80" s="87">
        <v>30.9</v>
      </c>
      <c r="G80" s="115">
        <v>21</v>
      </c>
      <c r="H80" s="116">
        <v>8.5</v>
      </c>
      <c r="I80" s="116">
        <v>22.1</v>
      </c>
      <c r="J80" s="120">
        <v>1</v>
      </c>
      <c r="K80" s="87">
        <v>2.2999999999999998</v>
      </c>
      <c r="L80" s="119">
        <f t="shared" si="19"/>
        <v>1.2602739726027396E-2</v>
      </c>
      <c r="M80" s="87">
        <v>3.35</v>
      </c>
      <c r="N80" s="119">
        <f t="shared" si="20"/>
        <v>1.8356164383561645E-2</v>
      </c>
      <c r="O80" s="87">
        <v>1.5</v>
      </c>
      <c r="P80" s="87">
        <f t="shared" si="21"/>
        <v>8.21917808219178E-3</v>
      </c>
      <c r="Q80" s="77"/>
      <c r="R80" s="91"/>
      <c r="S80" s="92"/>
      <c r="T80" s="92"/>
      <c r="U80" s="92"/>
      <c r="V80" s="92"/>
      <c r="W80" s="92"/>
      <c r="X80" s="92"/>
      <c r="Y80" s="92"/>
    </row>
    <row r="81" spans="2:25" s="71" customFormat="1" ht="15.75" hidden="1" x14ac:dyDescent="0.25">
      <c r="B81" s="113" t="s">
        <v>85</v>
      </c>
      <c r="C81" s="114" t="s">
        <v>42</v>
      </c>
      <c r="D81" s="85">
        <v>41.3</v>
      </c>
      <c r="E81" s="85">
        <v>14.8</v>
      </c>
      <c r="F81" s="87">
        <v>27.8</v>
      </c>
      <c r="G81" s="115">
        <v>22.4</v>
      </c>
      <c r="H81" s="116">
        <v>9</v>
      </c>
      <c r="I81" s="116">
        <v>20.8</v>
      </c>
      <c r="J81" s="120">
        <v>1</v>
      </c>
      <c r="K81" s="87">
        <v>2.2999999999999998</v>
      </c>
      <c r="L81" s="119">
        <f t="shared" si="19"/>
        <v>1.2602739726027396E-2</v>
      </c>
      <c r="M81" s="87">
        <v>3.85</v>
      </c>
      <c r="N81" s="119">
        <f t="shared" si="20"/>
        <v>2.1095890410958905E-2</v>
      </c>
      <c r="O81" s="87">
        <v>1.5</v>
      </c>
      <c r="P81" s="87">
        <f t="shared" si="21"/>
        <v>8.21917808219178E-3</v>
      </c>
      <c r="Q81" s="77"/>
      <c r="R81" s="91"/>
      <c r="S81" s="92"/>
      <c r="T81" s="92"/>
      <c r="U81" s="92"/>
      <c r="V81" s="92"/>
      <c r="W81" s="92"/>
      <c r="X81" s="92"/>
      <c r="Y81" s="92"/>
    </row>
    <row r="82" spans="2:25" s="71" customFormat="1" ht="15.75" hidden="1" x14ac:dyDescent="0.25">
      <c r="B82" s="90" t="s">
        <v>17</v>
      </c>
      <c r="C82" s="114"/>
      <c r="D82" s="121">
        <v>0</v>
      </c>
      <c r="E82" s="121">
        <v>0</v>
      </c>
      <c r="F82" s="122">
        <v>0</v>
      </c>
      <c r="G82" s="123">
        <v>0</v>
      </c>
      <c r="H82" s="124">
        <v>0</v>
      </c>
      <c r="I82" s="124">
        <v>0</v>
      </c>
      <c r="J82" s="122">
        <v>0</v>
      </c>
      <c r="K82" s="122">
        <v>0</v>
      </c>
      <c r="L82" s="122">
        <v>0</v>
      </c>
      <c r="M82" s="122">
        <v>0</v>
      </c>
      <c r="N82" s="122">
        <v>0</v>
      </c>
      <c r="O82" s="122">
        <v>0</v>
      </c>
      <c r="P82" s="122">
        <v>0</v>
      </c>
      <c r="Q82" s="77"/>
      <c r="R82" s="91"/>
      <c r="S82" s="92"/>
      <c r="T82" s="92"/>
      <c r="U82" s="92"/>
      <c r="V82" s="92"/>
      <c r="W82" s="92"/>
      <c r="X82" s="92"/>
      <c r="Y82" s="92"/>
    </row>
    <row r="83" spans="2:25" s="71" customFormat="1" ht="15.75" hidden="1" x14ac:dyDescent="0.25">
      <c r="B83" s="113" t="s">
        <v>16</v>
      </c>
      <c r="C83" s="114" t="s">
        <v>42</v>
      </c>
      <c r="D83" s="85">
        <v>88</v>
      </c>
      <c r="E83" s="85">
        <v>26</v>
      </c>
      <c r="F83" s="87">
        <v>104</v>
      </c>
      <c r="G83" s="115">
        <v>90</v>
      </c>
      <c r="H83" s="116">
        <v>27</v>
      </c>
      <c r="I83" s="116">
        <v>108</v>
      </c>
      <c r="J83" s="120">
        <v>4</v>
      </c>
      <c r="K83" s="120">
        <v>6</v>
      </c>
      <c r="L83" s="119">
        <f>K83/182.5</f>
        <v>3.287671232876712E-2</v>
      </c>
      <c r="M83" s="120">
        <v>8</v>
      </c>
      <c r="N83" s="119">
        <f>M83/182.5</f>
        <v>4.3835616438356165E-2</v>
      </c>
      <c r="O83" s="120">
        <v>2.75</v>
      </c>
      <c r="P83" s="87">
        <f>O83/182.5</f>
        <v>1.5068493150684932E-2</v>
      </c>
      <c r="Q83" s="77"/>
      <c r="R83" s="91"/>
      <c r="S83" s="92"/>
      <c r="T83" s="92"/>
      <c r="U83" s="92"/>
      <c r="V83" s="92"/>
      <c r="W83" s="92"/>
      <c r="X83" s="92"/>
      <c r="Y83" s="92"/>
    </row>
    <row r="84" spans="2:25" s="71" customFormat="1" ht="15.75" hidden="1" x14ac:dyDescent="0.25">
      <c r="B84" s="113" t="s">
        <v>86</v>
      </c>
      <c r="C84" s="114" t="s">
        <v>42</v>
      </c>
      <c r="D84" s="85">
        <v>105</v>
      </c>
      <c r="E84" s="85">
        <v>31</v>
      </c>
      <c r="F84" s="87">
        <v>129</v>
      </c>
      <c r="G84" s="115">
        <v>108</v>
      </c>
      <c r="H84" s="116">
        <v>32</v>
      </c>
      <c r="I84" s="116">
        <v>128</v>
      </c>
      <c r="J84" s="120">
        <v>5</v>
      </c>
      <c r="K84" s="120">
        <v>7.9</v>
      </c>
      <c r="L84" s="119">
        <f>K84/182.5</f>
        <v>4.3287671232876718E-2</v>
      </c>
      <c r="M84" s="120">
        <v>10</v>
      </c>
      <c r="N84" s="119">
        <f>M84/182.5</f>
        <v>5.4794520547945202E-2</v>
      </c>
      <c r="O84" s="120">
        <v>3</v>
      </c>
      <c r="P84" s="87">
        <f>O84/182.5</f>
        <v>1.643835616438356E-2</v>
      </c>
      <c r="Q84" s="77"/>
      <c r="R84" s="91"/>
      <c r="S84" s="92"/>
      <c r="T84" s="92"/>
      <c r="U84" s="92"/>
      <c r="V84" s="92"/>
      <c r="W84" s="92"/>
      <c r="X84" s="92"/>
      <c r="Y84" s="92"/>
    </row>
    <row r="85" spans="2:25" s="71" customFormat="1" ht="15.75" hidden="1" x14ac:dyDescent="0.25">
      <c r="B85" s="113" t="s">
        <v>87</v>
      </c>
      <c r="C85" s="114" t="s">
        <v>42</v>
      </c>
      <c r="D85" s="85">
        <v>114</v>
      </c>
      <c r="E85" s="85">
        <v>33</v>
      </c>
      <c r="F85" s="87">
        <v>142</v>
      </c>
      <c r="G85" s="115">
        <v>120</v>
      </c>
      <c r="H85" s="116">
        <v>36</v>
      </c>
      <c r="I85" s="116">
        <v>142</v>
      </c>
      <c r="J85" s="120">
        <v>5</v>
      </c>
      <c r="K85" s="120">
        <v>7.9</v>
      </c>
      <c r="L85" s="119">
        <f>K85/182.5</f>
        <v>4.3287671232876718E-2</v>
      </c>
      <c r="M85" s="120">
        <v>10</v>
      </c>
      <c r="N85" s="119">
        <f>M85/182.5</f>
        <v>5.4794520547945202E-2</v>
      </c>
      <c r="O85" s="120">
        <v>3</v>
      </c>
      <c r="P85" s="87">
        <f>O85/182.5</f>
        <v>1.643835616438356E-2</v>
      </c>
      <c r="Q85" s="77"/>
      <c r="R85" s="91"/>
      <c r="S85" s="92"/>
      <c r="T85" s="92"/>
      <c r="U85" s="92"/>
      <c r="V85" s="92"/>
      <c r="W85" s="92"/>
      <c r="X85" s="92"/>
      <c r="Y85" s="92"/>
    </row>
    <row r="86" spans="2:25" s="71" customFormat="1" ht="15.75" hidden="1" x14ac:dyDescent="0.2">
      <c r="B86" s="90" t="s">
        <v>17</v>
      </c>
      <c r="C86" s="136"/>
      <c r="D86" s="121">
        <v>0</v>
      </c>
      <c r="E86" s="121">
        <v>0</v>
      </c>
      <c r="F86" s="122">
        <v>0</v>
      </c>
      <c r="G86" s="123">
        <v>0</v>
      </c>
      <c r="H86" s="124">
        <v>0</v>
      </c>
      <c r="I86" s="124">
        <v>0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0</v>
      </c>
      <c r="Q86" s="77"/>
      <c r="R86" s="91"/>
      <c r="S86" s="92"/>
      <c r="T86" s="92"/>
      <c r="U86" s="92"/>
      <c r="V86" s="92"/>
      <c r="W86" s="92"/>
      <c r="X86" s="92"/>
      <c r="Y86" s="92"/>
    </row>
    <row r="87" spans="2:25" s="71" customFormat="1" ht="16.5" hidden="1" customHeight="1" x14ac:dyDescent="0.2">
      <c r="B87" s="137" t="s">
        <v>88</v>
      </c>
      <c r="C87" s="85" t="s">
        <v>42</v>
      </c>
      <c r="D87" s="85">
        <v>27.1</v>
      </c>
      <c r="E87" s="85">
        <v>12.6</v>
      </c>
      <c r="F87" s="87">
        <v>12.8</v>
      </c>
      <c r="G87" s="116">
        <v>0</v>
      </c>
      <c r="H87" s="116">
        <v>0</v>
      </c>
      <c r="I87" s="116">
        <v>0</v>
      </c>
      <c r="J87" s="120">
        <v>2</v>
      </c>
      <c r="K87" s="87">
        <v>1.75</v>
      </c>
      <c r="L87" s="119">
        <f t="shared" ref="L87:L104" si="22">$K87/182.5</f>
        <v>9.5890410958904115E-3</v>
      </c>
      <c r="M87" s="120">
        <v>2</v>
      </c>
      <c r="N87" s="119">
        <f t="shared" ref="N87:N104" si="23">M87/182.5</f>
        <v>1.0958904109589041E-2</v>
      </c>
      <c r="O87" s="87">
        <v>0.6</v>
      </c>
      <c r="P87" s="87">
        <f t="shared" ref="P87:P104" si="24">O87/182.5</f>
        <v>3.2876712328767121E-3</v>
      </c>
      <c r="Q87" s="77"/>
      <c r="R87" s="91"/>
      <c r="S87" s="92"/>
      <c r="T87" s="92"/>
      <c r="U87" s="92"/>
      <c r="V87" s="92"/>
      <c r="W87" s="92"/>
      <c r="X87" s="92"/>
      <c r="Y87" s="92"/>
    </row>
    <row r="88" spans="2:25" s="71" customFormat="1" ht="15.75" hidden="1" x14ac:dyDescent="0.2">
      <c r="B88" s="137" t="s">
        <v>89</v>
      </c>
      <c r="C88" s="85" t="s">
        <v>42</v>
      </c>
      <c r="D88" s="85">
        <v>24</v>
      </c>
      <c r="E88" s="85">
        <v>11</v>
      </c>
      <c r="F88" s="87">
        <v>11.6</v>
      </c>
      <c r="G88" s="116">
        <v>0</v>
      </c>
      <c r="H88" s="116">
        <v>0</v>
      </c>
      <c r="I88" s="116">
        <v>0</v>
      </c>
      <c r="J88" s="120">
        <v>2</v>
      </c>
      <c r="K88" s="87">
        <v>1.75</v>
      </c>
      <c r="L88" s="119">
        <f t="shared" si="22"/>
        <v>9.5890410958904115E-3</v>
      </c>
      <c r="M88" s="120">
        <v>2</v>
      </c>
      <c r="N88" s="119">
        <f t="shared" si="23"/>
        <v>1.0958904109589041E-2</v>
      </c>
      <c r="O88" s="87">
        <v>0.6</v>
      </c>
      <c r="P88" s="87">
        <f t="shared" si="24"/>
        <v>3.2876712328767121E-3</v>
      </c>
      <c r="Q88" s="77"/>
      <c r="R88" s="91"/>
      <c r="S88" s="92"/>
      <c r="T88" s="92"/>
      <c r="U88" s="92"/>
      <c r="V88" s="92"/>
      <c r="W88" s="92"/>
      <c r="X88" s="92"/>
      <c r="Y88" s="92"/>
    </row>
    <row r="89" spans="2:25" s="71" customFormat="1" ht="15.75" hidden="1" x14ac:dyDescent="0.25">
      <c r="B89" s="137" t="s">
        <v>90</v>
      </c>
      <c r="C89" s="85" t="s">
        <v>42</v>
      </c>
      <c r="D89" s="85">
        <v>23</v>
      </c>
      <c r="E89" s="85">
        <v>10.3</v>
      </c>
      <c r="F89" s="87">
        <v>11.6</v>
      </c>
      <c r="G89" s="138">
        <v>0</v>
      </c>
      <c r="H89" s="138">
        <v>0</v>
      </c>
      <c r="I89" s="138">
        <v>0</v>
      </c>
      <c r="J89" s="120">
        <v>2</v>
      </c>
      <c r="K89" s="87">
        <v>1.75</v>
      </c>
      <c r="L89" s="119">
        <f t="shared" si="22"/>
        <v>9.5890410958904115E-3</v>
      </c>
      <c r="M89" s="120">
        <v>2</v>
      </c>
      <c r="N89" s="119">
        <f t="shared" si="23"/>
        <v>1.0958904109589041E-2</v>
      </c>
      <c r="O89" s="87">
        <v>0.6</v>
      </c>
      <c r="P89" s="87">
        <f t="shared" si="24"/>
        <v>3.2876712328767121E-3</v>
      </c>
      <c r="Q89" s="77"/>
      <c r="R89" s="91"/>
      <c r="S89" s="92"/>
      <c r="T89" s="92"/>
      <c r="U89" s="92"/>
      <c r="V89" s="92"/>
      <c r="W89" s="92"/>
      <c r="X89" s="92"/>
      <c r="Y89" s="92"/>
    </row>
    <row r="90" spans="2:25" s="71" customFormat="1" ht="15.75" hidden="1" x14ac:dyDescent="0.2">
      <c r="B90" s="137" t="s">
        <v>91</v>
      </c>
      <c r="C90" s="85" t="s">
        <v>42</v>
      </c>
      <c r="D90" s="85">
        <v>27.3</v>
      </c>
      <c r="E90" s="85">
        <v>12.6</v>
      </c>
      <c r="F90" s="87">
        <v>12.8</v>
      </c>
      <c r="G90" s="116">
        <v>0</v>
      </c>
      <c r="H90" s="116">
        <v>0</v>
      </c>
      <c r="I90" s="116">
        <v>0</v>
      </c>
      <c r="J90" s="120">
        <v>2</v>
      </c>
      <c r="K90" s="87">
        <v>1.8</v>
      </c>
      <c r="L90" s="119">
        <f t="shared" si="22"/>
        <v>9.8630136986301367E-3</v>
      </c>
      <c r="M90" s="87">
        <v>2.1</v>
      </c>
      <c r="N90" s="119">
        <f t="shared" si="23"/>
        <v>1.1506849315068493E-2</v>
      </c>
      <c r="O90" s="87">
        <v>0.65</v>
      </c>
      <c r="P90" s="87">
        <f t="shared" si="24"/>
        <v>3.5616438356164386E-3</v>
      </c>
      <c r="Q90" s="77"/>
      <c r="R90" s="91"/>
      <c r="S90" s="92"/>
      <c r="T90" s="92"/>
      <c r="U90" s="92"/>
      <c r="V90" s="92"/>
      <c r="W90" s="92"/>
      <c r="X90" s="92"/>
      <c r="Y90" s="92"/>
    </row>
    <row r="91" spans="2:25" s="71" customFormat="1" ht="18" hidden="1" customHeight="1" x14ac:dyDescent="0.2">
      <c r="B91" s="137" t="s">
        <v>92</v>
      </c>
      <c r="C91" s="85" t="s">
        <v>42</v>
      </c>
      <c r="D91" s="85">
        <v>24.1</v>
      </c>
      <c r="E91" s="85">
        <v>11.2</v>
      </c>
      <c r="F91" s="87">
        <v>11.6</v>
      </c>
      <c r="G91" s="134">
        <v>0</v>
      </c>
      <c r="H91" s="134">
        <v>0</v>
      </c>
      <c r="I91" s="134">
        <v>0</v>
      </c>
      <c r="J91" s="120">
        <v>2</v>
      </c>
      <c r="K91" s="87">
        <v>1.8</v>
      </c>
      <c r="L91" s="119">
        <f t="shared" si="22"/>
        <v>9.8630136986301367E-3</v>
      </c>
      <c r="M91" s="87">
        <v>2.1</v>
      </c>
      <c r="N91" s="119">
        <f t="shared" si="23"/>
        <v>1.1506849315068493E-2</v>
      </c>
      <c r="O91" s="87">
        <v>0.65</v>
      </c>
      <c r="P91" s="87">
        <f t="shared" si="24"/>
        <v>3.5616438356164386E-3</v>
      </c>
      <c r="Q91" s="77"/>
      <c r="R91" s="91"/>
      <c r="S91" s="92"/>
      <c r="T91" s="92"/>
      <c r="U91" s="92"/>
      <c r="V91" s="92"/>
      <c r="W91" s="92"/>
      <c r="X91" s="92"/>
      <c r="Y91" s="92"/>
    </row>
    <row r="92" spans="2:25" s="71" customFormat="1" ht="15.75" hidden="1" customHeight="1" x14ac:dyDescent="0.2">
      <c r="B92" s="137" t="s">
        <v>93</v>
      </c>
      <c r="C92" s="85" t="s">
        <v>42</v>
      </c>
      <c r="D92" s="85">
        <v>23.1</v>
      </c>
      <c r="E92" s="85">
        <v>10.3</v>
      </c>
      <c r="F92" s="87">
        <v>11.6</v>
      </c>
      <c r="G92" s="116">
        <v>0</v>
      </c>
      <c r="H92" s="116">
        <v>0</v>
      </c>
      <c r="I92" s="116">
        <v>0</v>
      </c>
      <c r="J92" s="120">
        <v>2</v>
      </c>
      <c r="K92" s="87">
        <v>1.8</v>
      </c>
      <c r="L92" s="119">
        <f t="shared" si="22"/>
        <v>9.8630136986301367E-3</v>
      </c>
      <c r="M92" s="87">
        <v>2.1</v>
      </c>
      <c r="N92" s="119">
        <f t="shared" si="23"/>
        <v>1.1506849315068493E-2</v>
      </c>
      <c r="O92" s="87">
        <v>0.65</v>
      </c>
      <c r="P92" s="87">
        <f t="shared" si="24"/>
        <v>3.5616438356164386E-3</v>
      </c>
      <c r="Q92" s="77"/>
      <c r="R92" s="91"/>
      <c r="S92" s="92"/>
      <c r="T92" s="92"/>
      <c r="U92" s="92"/>
      <c r="V92" s="92"/>
      <c r="W92" s="92"/>
      <c r="X92" s="92"/>
      <c r="Y92" s="92"/>
    </row>
    <row r="93" spans="2:25" s="71" customFormat="1" ht="15.75" hidden="1" x14ac:dyDescent="0.2">
      <c r="B93" s="137" t="s">
        <v>94</v>
      </c>
      <c r="C93" s="85" t="s">
        <v>42</v>
      </c>
      <c r="D93" s="85">
        <v>27.5</v>
      </c>
      <c r="E93" s="85">
        <v>12.8</v>
      </c>
      <c r="F93" s="87">
        <v>13.1</v>
      </c>
      <c r="G93" s="134">
        <v>0</v>
      </c>
      <c r="H93" s="116">
        <v>0</v>
      </c>
      <c r="I93" s="116">
        <v>0</v>
      </c>
      <c r="J93" s="120">
        <v>2</v>
      </c>
      <c r="K93" s="87">
        <v>1.85</v>
      </c>
      <c r="L93" s="119">
        <f t="shared" si="22"/>
        <v>1.0136986301369864E-2</v>
      </c>
      <c r="M93" s="87">
        <v>2.2000000000000002</v>
      </c>
      <c r="N93" s="119">
        <f t="shared" si="23"/>
        <v>1.2054794520547946E-2</v>
      </c>
      <c r="O93" s="87">
        <v>0.7</v>
      </c>
      <c r="P93" s="87">
        <f t="shared" si="24"/>
        <v>3.8356164383561643E-3</v>
      </c>
      <c r="Q93" s="77"/>
      <c r="R93" s="91"/>
      <c r="S93" s="92"/>
      <c r="T93" s="92"/>
      <c r="U93" s="92"/>
      <c r="V93" s="92"/>
      <c r="W93" s="92"/>
      <c r="X93" s="92"/>
      <c r="Y93" s="92"/>
    </row>
    <row r="94" spans="2:25" s="71" customFormat="1" ht="15.75" hidden="1" x14ac:dyDescent="0.25">
      <c r="B94" s="137" t="s">
        <v>95</v>
      </c>
      <c r="C94" s="85" t="s">
        <v>42</v>
      </c>
      <c r="D94" s="85">
        <v>24.2</v>
      </c>
      <c r="E94" s="85">
        <v>11.2</v>
      </c>
      <c r="F94" s="87">
        <v>11.8</v>
      </c>
      <c r="G94" s="138">
        <v>0</v>
      </c>
      <c r="H94" s="138">
        <v>0</v>
      </c>
      <c r="I94" s="116">
        <v>0</v>
      </c>
      <c r="J94" s="120">
        <v>2</v>
      </c>
      <c r="K94" s="87">
        <v>1.85</v>
      </c>
      <c r="L94" s="119">
        <f t="shared" si="22"/>
        <v>1.0136986301369864E-2</v>
      </c>
      <c r="M94" s="87">
        <v>2.2000000000000002</v>
      </c>
      <c r="N94" s="119">
        <f t="shared" si="23"/>
        <v>1.2054794520547946E-2</v>
      </c>
      <c r="O94" s="87">
        <v>0.7</v>
      </c>
      <c r="P94" s="87">
        <f t="shared" si="24"/>
        <v>3.8356164383561643E-3</v>
      </c>
      <c r="Q94" s="77"/>
      <c r="R94" s="91"/>
      <c r="S94" s="92"/>
      <c r="T94" s="92"/>
      <c r="U94" s="92"/>
      <c r="V94" s="92"/>
      <c r="W94" s="92"/>
      <c r="X94" s="92"/>
      <c r="Y94" s="92"/>
    </row>
    <row r="95" spans="2:25" s="71" customFormat="1" ht="15.75" hidden="1" x14ac:dyDescent="0.25">
      <c r="B95" s="137" t="s">
        <v>96</v>
      </c>
      <c r="C95" s="85" t="s">
        <v>42</v>
      </c>
      <c r="D95" s="85">
        <v>23.2</v>
      </c>
      <c r="E95" s="85">
        <v>10.3</v>
      </c>
      <c r="F95" s="87">
        <v>11.8</v>
      </c>
      <c r="G95" s="138">
        <v>0</v>
      </c>
      <c r="H95" s="138">
        <v>0</v>
      </c>
      <c r="I95" s="116">
        <v>0</v>
      </c>
      <c r="J95" s="120">
        <v>2</v>
      </c>
      <c r="K95" s="87">
        <v>1.85</v>
      </c>
      <c r="L95" s="119">
        <f t="shared" si="22"/>
        <v>1.0136986301369864E-2</v>
      </c>
      <c r="M95" s="87">
        <v>2.2000000000000002</v>
      </c>
      <c r="N95" s="119">
        <f t="shared" si="23"/>
        <v>1.2054794520547946E-2</v>
      </c>
      <c r="O95" s="87">
        <v>0.7</v>
      </c>
      <c r="P95" s="87">
        <f t="shared" si="24"/>
        <v>3.8356164383561643E-3</v>
      </c>
      <c r="Q95" s="77"/>
      <c r="R95" s="91"/>
      <c r="S95" s="92"/>
      <c r="T95" s="92"/>
      <c r="U95" s="92"/>
      <c r="V95" s="92"/>
      <c r="W95" s="92"/>
      <c r="X95" s="92"/>
      <c r="Y95" s="92"/>
    </row>
    <row r="96" spans="2:25" s="71" customFormat="1" ht="15.75" hidden="1" customHeight="1" x14ac:dyDescent="0.25">
      <c r="B96" s="137" t="s">
        <v>97</v>
      </c>
      <c r="C96" s="85" t="s">
        <v>42</v>
      </c>
      <c r="D96" s="85">
        <v>39.200000000000003</v>
      </c>
      <c r="E96" s="85">
        <v>17.2</v>
      </c>
      <c r="F96" s="87">
        <v>19.899999999999999</v>
      </c>
      <c r="G96" s="138">
        <v>0</v>
      </c>
      <c r="H96" s="138">
        <v>0</v>
      </c>
      <c r="I96" s="116">
        <v>0</v>
      </c>
      <c r="J96" s="120">
        <v>3</v>
      </c>
      <c r="K96" s="87">
        <v>2.4</v>
      </c>
      <c r="L96" s="119">
        <f t="shared" si="22"/>
        <v>1.3150684931506848E-2</v>
      </c>
      <c r="M96" s="120">
        <v>3</v>
      </c>
      <c r="N96" s="119">
        <f t="shared" si="23"/>
        <v>1.643835616438356E-2</v>
      </c>
      <c r="O96" s="87">
        <v>1.1000000000000001</v>
      </c>
      <c r="P96" s="87">
        <f t="shared" si="24"/>
        <v>6.0273972602739728E-3</v>
      </c>
      <c r="Q96" s="77"/>
      <c r="R96" s="91"/>
      <c r="S96" s="92"/>
      <c r="T96" s="92"/>
      <c r="U96" s="92"/>
      <c r="V96" s="92"/>
      <c r="W96" s="92"/>
      <c r="X96" s="92"/>
      <c r="Y96" s="92"/>
    </row>
    <row r="97" spans="2:25" s="71" customFormat="1" ht="15.75" hidden="1" customHeight="1" x14ac:dyDescent="0.25">
      <c r="B97" s="137" t="s">
        <v>98</v>
      </c>
      <c r="C97" s="85" t="s">
        <v>42</v>
      </c>
      <c r="D97" s="85">
        <v>35.1</v>
      </c>
      <c r="E97" s="85">
        <v>15.3</v>
      </c>
      <c r="F97" s="87">
        <v>18.3</v>
      </c>
      <c r="G97" s="138">
        <v>0</v>
      </c>
      <c r="H97" s="138">
        <v>0</v>
      </c>
      <c r="I97" s="116">
        <v>0</v>
      </c>
      <c r="J97" s="120">
        <v>3</v>
      </c>
      <c r="K97" s="87">
        <v>2.4</v>
      </c>
      <c r="L97" s="119">
        <f t="shared" si="22"/>
        <v>1.3150684931506848E-2</v>
      </c>
      <c r="M97" s="120">
        <v>3</v>
      </c>
      <c r="N97" s="119">
        <f t="shared" si="23"/>
        <v>1.643835616438356E-2</v>
      </c>
      <c r="O97" s="87">
        <v>1.1000000000000001</v>
      </c>
      <c r="P97" s="87">
        <f t="shared" si="24"/>
        <v>6.0273972602739728E-3</v>
      </c>
      <c r="Q97" s="77"/>
      <c r="R97" s="91"/>
      <c r="S97" s="92"/>
      <c r="T97" s="92"/>
      <c r="U97" s="92"/>
      <c r="V97" s="92"/>
      <c r="W97" s="92"/>
      <c r="X97" s="92"/>
      <c r="Y97" s="92"/>
    </row>
    <row r="98" spans="2:25" s="71" customFormat="1" ht="15.75" hidden="1" x14ac:dyDescent="0.25">
      <c r="B98" s="137" t="s">
        <v>99</v>
      </c>
      <c r="C98" s="85" t="s">
        <v>42</v>
      </c>
      <c r="D98" s="85">
        <v>33.5</v>
      </c>
      <c r="E98" s="85">
        <v>14</v>
      </c>
      <c r="F98" s="87">
        <v>18.3</v>
      </c>
      <c r="G98" s="138">
        <v>0</v>
      </c>
      <c r="H98" s="138">
        <v>0</v>
      </c>
      <c r="I98" s="116">
        <v>0</v>
      </c>
      <c r="J98" s="120">
        <v>3</v>
      </c>
      <c r="K98" s="87">
        <v>2.4</v>
      </c>
      <c r="L98" s="119">
        <f t="shared" si="22"/>
        <v>1.3150684931506848E-2</v>
      </c>
      <c r="M98" s="120">
        <v>3</v>
      </c>
      <c r="N98" s="119">
        <f t="shared" si="23"/>
        <v>1.643835616438356E-2</v>
      </c>
      <c r="O98" s="87">
        <v>1.1000000000000001</v>
      </c>
      <c r="P98" s="87">
        <f t="shared" si="24"/>
        <v>6.0273972602739728E-3</v>
      </c>
      <c r="Q98" s="77"/>
      <c r="R98" s="91"/>
      <c r="S98" s="92"/>
      <c r="T98" s="92"/>
      <c r="U98" s="92"/>
      <c r="V98" s="92"/>
      <c r="W98" s="92"/>
      <c r="X98" s="92"/>
      <c r="Y98" s="92"/>
    </row>
    <row r="99" spans="2:25" s="71" customFormat="1" ht="16.5" hidden="1" customHeight="1" x14ac:dyDescent="0.25">
      <c r="B99" s="137" t="s">
        <v>100</v>
      </c>
      <c r="C99" s="85" t="s">
        <v>42</v>
      </c>
      <c r="D99" s="85">
        <v>41.1</v>
      </c>
      <c r="E99" s="85">
        <v>17.899999999999999</v>
      </c>
      <c r="F99" s="87">
        <v>21.1</v>
      </c>
      <c r="G99" s="138">
        <v>0</v>
      </c>
      <c r="H99" s="138">
        <v>0</v>
      </c>
      <c r="I99" s="116">
        <v>0</v>
      </c>
      <c r="J99" s="120">
        <v>3</v>
      </c>
      <c r="K99" s="87">
        <v>2.6</v>
      </c>
      <c r="L99" s="119">
        <f t="shared" si="22"/>
        <v>1.4246575342465755E-2</v>
      </c>
      <c r="M99" s="87">
        <v>3.25</v>
      </c>
      <c r="N99" s="119">
        <f t="shared" si="23"/>
        <v>1.7808219178082191E-2</v>
      </c>
      <c r="O99" s="87">
        <v>1.2</v>
      </c>
      <c r="P99" s="87">
        <f t="shared" si="24"/>
        <v>6.5753424657534242E-3</v>
      </c>
      <c r="Q99" s="94"/>
      <c r="R99" s="95"/>
      <c r="S99" s="94"/>
      <c r="T99" s="92"/>
      <c r="U99" s="92"/>
      <c r="V99" s="92"/>
      <c r="W99" s="92"/>
      <c r="X99" s="92"/>
      <c r="Y99" s="92"/>
    </row>
    <row r="100" spans="2:25" s="71" customFormat="1" ht="15" hidden="1" customHeight="1" x14ac:dyDescent="0.25">
      <c r="B100" s="137" t="s">
        <v>101</v>
      </c>
      <c r="C100" s="85" t="s">
        <v>42</v>
      </c>
      <c r="D100" s="85">
        <v>36.799999999999997</v>
      </c>
      <c r="E100" s="85">
        <v>16</v>
      </c>
      <c r="F100" s="87">
        <v>19.5</v>
      </c>
      <c r="G100" s="138">
        <v>0</v>
      </c>
      <c r="H100" s="138">
        <v>0</v>
      </c>
      <c r="I100" s="116">
        <v>0</v>
      </c>
      <c r="J100" s="120">
        <v>3</v>
      </c>
      <c r="K100" s="87">
        <v>2.6</v>
      </c>
      <c r="L100" s="119">
        <f t="shared" si="22"/>
        <v>1.4246575342465755E-2</v>
      </c>
      <c r="M100" s="87">
        <v>3.25</v>
      </c>
      <c r="N100" s="119">
        <f t="shared" si="23"/>
        <v>1.7808219178082191E-2</v>
      </c>
      <c r="O100" s="87">
        <v>1.2</v>
      </c>
      <c r="P100" s="87">
        <f t="shared" si="24"/>
        <v>6.5753424657534242E-3</v>
      </c>
      <c r="Q100" s="94"/>
      <c r="R100" s="95"/>
      <c r="S100" s="94"/>
      <c r="T100" s="92"/>
      <c r="U100" s="92"/>
      <c r="V100" s="92"/>
      <c r="W100" s="92"/>
      <c r="X100" s="92"/>
      <c r="Y100" s="92"/>
    </row>
    <row r="101" spans="2:25" s="71" customFormat="1" ht="15.75" hidden="1" x14ac:dyDescent="0.25">
      <c r="B101" s="137" t="s">
        <v>102</v>
      </c>
      <c r="C101" s="85" t="s">
        <v>42</v>
      </c>
      <c r="D101" s="85">
        <v>35</v>
      </c>
      <c r="E101" s="85">
        <v>14.7</v>
      </c>
      <c r="F101" s="87">
        <v>19.5</v>
      </c>
      <c r="G101" s="138">
        <v>0</v>
      </c>
      <c r="H101" s="138">
        <v>0</v>
      </c>
      <c r="I101" s="116">
        <v>0</v>
      </c>
      <c r="J101" s="120">
        <v>3</v>
      </c>
      <c r="K101" s="87">
        <v>2.6</v>
      </c>
      <c r="L101" s="119">
        <f t="shared" si="22"/>
        <v>1.4246575342465755E-2</v>
      </c>
      <c r="M101" s="87">
        <v>3.25</v>
      </c>
      <c r="N101" s="119">
        <f t="shared" si="23"/>
        <v>1.7808219178082191E-2</v>
      </c>
      <c r="O101" s="87">
        <v>1.2</v>
      </c>
      <c r="P101" s="87">
        <f t="shared" si="24"/>
        <v>6.5753424657534242E-3</v>
      </c>
      <c r="Q101" s="94"/>
      <c r="R101" s="95"/>
      <c r="S101" s="94"/>
      <c r="T101" s="92"/>
      <c r="U101" s="92"/>
      <c r="V101" s="92"/>
      <c r="W101" s="92"/>
      <c r="X101" s="92"/>
      <c r="Y101" s="92"/>
    </row>
    <row r="102" spans="2:25" s="71" customFormat="1" ht="16.5" hidden="1" customHeight="1" x14ac:dyDescent="0.25">
      <c r="B102" s="137" t="s">
        <v>103</v>
      </c>
      <c r="C102" s="85" t="s">
        <v>42</v>
      </c>
      <c r="D102" s="85">
        <v>42.9</v>
      </c>
      <c r="E102" s="85">
        <v>18.600000000000001</v>
      </c>
      <c r="F102" s="87">
        <v>21.3</v>
      </c>
      <c r="G102" s="138">
        <v>0</v>
      </c>
      <c r="H102" s="138">
        <v>0</v>
      </c>
      <c r="I102" s="116">
        <v>0</v>
      </c>
      <c r="J102" s="120">
        <v>3</v>
      </c>
      <c r="K102" s="87">
        <v>2.75</v>
      </c>
      <c r="L102" s="119">
        <f t="shared" si="22"/>
        <v>1.5068493150684932E-2</v>
      </c>
      <c r="M102" s="87">
        <v>3.5</v>
      </c>
      <c r="N102" s="119">
        <f t="shared" si="23"/>
        <v>1.9178082191780823E-2</v>
      </c>
      <c r="O102" s="87">
        <v>1.3</v>
      </c>
      <c r="P102" s="87">
        <f t="shared" si="24"/>
        <v>7.1232876712328773E-3</v>
      </c>
      <c r="Q102" s="216"/>
      <c r="R102" s="216"/>
      <c r="S102" s="216"/>
      <c r="T102" s="217"/>
      <c r="U102" s="217"/>
      <c r="V102" s="217"/>
      <c r="W102" s="217"/>
      <c r="X102" s="217"/>
      <c r="Y102" s="217"/>
    </row>
    <row r="103" spans="2:25" s="71" customFormat="1" ht="16.5" hidden="1" customHeight="1" x14ac:dyDescent="0.25">
      <c r="B103" s="137" t="s">
        <v>104</v>
      </c>
      <c r="C103" s="85" t="s">
        <v>42</v>
      </c>
      <c r="D103" s="85">
        <v>38.4</v>
      </c>
      <c r="E103" s="85">
        <v>16.7</v>
      </c>
      <c r="F103" s="87">
        <v>20.7</v>
      </c>
      <c r="G103" s="138">
        <v>0</v>
      </c>
      <c r="H103" s="138">
        <v>0</v>
      </c>
      <c r="I103" s="116">
        <v>0</v>
      </c>
      <c r="J103" s="120">
        <v>3</v>
      </c>
      <c r="K103" s="87">
        <v>2.75</v>
      </c>
      <c r="L103" s="119">
        <f t="shared" si="22"/>
        <v>1.5068493150684932E-2</v>
      </c>
      <c r="M103" s="87">
        <v>3.5</v>
      </c>
      <c r="N103" s="119">
        <f t="shared" si="23"/>
        <v>1.9178082191780823E-2</v>
      </c>
      <c r="O103" s="87">
        <v>1.3</v>
      </c>
      <c r="P103" s="87">
        <f t="shared" si="24"/>
        <v>7.1232876712328773E-3</v>
      </c>
      <c r="Q103" s="94"/>
      <c r="R103" s="95"/>
      <c r="S103" s="94"/>
      <c r="T103" s="92"/>
      <c r="U103" s="92"/>
      <c r="V103" s="92"/>
      <c r="W103" s="92"/>
      <c r="X103" s="92"/>
      <c r="Y103" s="92"/>
    </row>
    <row r="104" spans="2:25" s="71" customFormat="1" ht="15.75" hidden="1" x14ac:dyDescent="0.25">
      <c r="B104" s="137" t="s">
        <v>105</v>
      </c>
      <c r="C104" s="85" t="s">
        <v>42</v>
      </c>
      <c r="D104" s="85">
        <v>36.6</v>
      </c>
      <c r="E104" s="85">
        <v>15.1</v>
      </c>
      <c r="F104" s="87">
        <v>20.7</v>
      </c>
      <c r="G104" s="138">
        <v>0</v>
      </c>
      <c r="H104" s="138">
        <v>0</v>
      </c>
      <c r="I104" s="116">
        <v>0</v>
      </c>
      <c r="J104" s="120">
        <v>3</v>
      </c>
      <c r="K104" s="87">
        <v>2.75</v>
      </c>
      <c r="L104" s="119">
        <f t="shared" si="22"/>
        <v>1.5068493150684932E-2</v>
      </c>
      <c r="M104" s="87">
        <v>3.5</v>
      </c>
      <c r="N104" s="119">
        <f t="shared" si="23"/>
        <v>1.9178082191780823E-2</v>
      </c>
      <c r="O104" s="87">
        <v>1.3</v>
      </c>
      <c r="P104" s="87">
        <f t="shared" si="24"/>
        <v>7.1232876712328773E-3</v>
      </c>
      <c r="Q104" s="94"/>
      <c r="R104" s="95"/>
      <c r="S104" s="94"/>
      <c r="T104" s="92"/>
      <c r="U104" s="92"/>
      <c r="V104" s="92"/>
      <c r="W104" s="92"/>
      <c r="X104" s="92"/>
      <c r="Y104" s="92"/>
    </row>
    <row r="105" spans="2:25" s="71" customFormat="1" ht="15.75" hidden="1" x14ac:dyDescent="0.2">
      <c r="B105" s="90" t="s">
        <v>17</v>
      </c>
      <c r="C105" s="85"/>
      <c r="D105" s="121">
        <v>0</v>
      </c>
      <c r="E105" s="121">
        <v>0</v>
      </c>
      <c r="F105" s="122">
        <v>0</v>
      </c>
      <c r="G105" s="123">
        <v>0</v>
      </c>
      <c r="H105" s="124">
        <v>0</v>
      </c>
      <c r="I105" s="124">
        <v>0</v>
      </c>
      <c r="J105" s="122">
        <v>0</v>
      </c>
      <c r="K105" s="122">
        <v>0</v>
      </c>
      <c r="L105" s="122">
        <v>0</v>
      </c>
      <c r="M105" s="122">
        <v>0</v>
      </c>
      <c r="N105" s="122">
        <v>0</v>
      </c>
      <c r="O105" s="122">
        <v>0</v>
      </c>
      <c r="P105" s="122">
        <v>0</v>
      </c>
      <c r="Q105" s="216"/>
      <c r="R105" s="216"/>
      <c r="S105" s="216"/>
      <c r="T105" s="217"/>
      <c r="U105" s="217"/>
      <c r="V105" s="217"/>
      <c r="W105" s="217"/>
      <c r="X105" s="217"/>
      <c r="Y105" s="217"/>
    </row>
    <row r="106" spans="2:25" s="71" customFormat="1" ht="15.6" hidden="1" customHeight="1" x14ac:dyDescent="0.2">
      <c r="B106" s="137" t="s">
        <v>106</v>
      </c>
      <c r="C106" s="85" t="s">
        <v>42</v>
      </c>
      <c r="D106" s="85">
        <v>3.8</v>
      </c>
      <c r="E106" s="85">
        <v>1.4</v>
      </c>
      <c r="F106" s="87">
        <v>2.2999999999999998</v>
      </c>
      <c r="G106" s="123">
        <v>0</v>
      </c>
      <c r="H106" s="124">
        <v>0</v>
      </c>
      <c r="I106" s="124">
        <v>0</v>
      </c>
      <c r="J106" s="87">
        <v>0.2</v>
      </c>
      <c r="K106" s="87">
        <v>0.185</v>
      </c>
      <c r="L106" s="119">
        <f t="shared" ref="L106:L111" si="25">$K106/182.5</f>
        <v>1.0136986301369864E-3</v>
      </c>
      <c r="M106" s="87">
        <v>0.3</v>
      </c>
      <c r="N106" s="119">
        <f t="shared" ref="N106:N111" si="26">M106/182.5</f>
        <v>1.643835616438356E-3</v>
      </c>
      <c r="O106" s="87">
        <v>0.15</v>
      </c>
      <c r="P106" s="87">
        <f t="shared" ref="P106:P111" si="27">O106/182.5</f>
        <v>8.2191780821917802E-4</v>
      </c>
      <c r="Q106" s="94"/>
      <c r="R106" s="211"/>
      <c r="S106" s="211"/>
      <c r="T106" s="92"/>
      <c r="U106" s="92"/>
      <c r="V106" s="92"/>
      <c r="W106" s="92"/>
      <c r="X106" s="92"/>
      <c r="Y106" s="92"/>
    </row>
    <row r="107" spans="2:25" s="71" customFormat="1" ht="15.6" hidden="1" customHeight="1" x14ac:dyDescent="0.2">
      <c r="B107" s="137" t="s">
        <v>107</v>
      </c>
      <c r="C107" s="85" t="s">
        <v>42</v>
      </c>
      <c r="D107" s="85">
        <v>3.6</v>
      </c>
      <c r="E107" s="85">
        <v>1.4</v>
      </c>
      <c r="F107" s="87">
        <v>2.2000000000000002</v>
      </c>
      <c r="G107" s="123">
        <v>0</v>
      </c>
      <c r="H107" s="124">
        <v>0</v>
      </c>
      <c r="I107" s="124">
        <v>0</v>
      </c>
      <c r="J107" s="87">
        <v>0.2</v>
      </c>
      <c r="K107" s="87">
        <v>0.185</v>
      </c>
      <c r="L107" s="119">
        <f t="shared" si="25"/>
        <v>1.0136986301369864E-3</v>
      </c>
      <c r="M107" s="87">
        <v>0.3</v>
      </c>
      <c r="N107" s="119">
        <f t="shared" si="26"/>
        <v>1.643835616438356E-3</v>
      </c>
      <c r="O107" s="87">
        <v>0.15</v>
      </c>
      <c r="P107" s="87">
        <f t="shared" si="27"/>
        <v>8.2191780821917802E-4</v>
      </c>
      <c r="Q107" s="94"/>
      <c r="R107" s="95"/>
      <c r="S107" s="94"/>
      <c r="T107" s="92"/>
      <c r="U107" s="92"/>
      <c r="V107" s="92"/>
      <c r="W107" s="92"/>
      <c r="X107" s="92"/>
      <c r="Y107" s="92"/>
    </row>
    <row r="108" spans="2:25" s="71" customFormat="1" ht="15.6" hidden="1" customHeight="1" x14ac:dyDescent="0.2">
      <c r="B108" s="137" t="s">
        <v>108</v>
      </c>
      <c r="C108" s="85" t="s">
        <v>42</v>
      </c>
      <c r="D108" s="85">
        <v>3.4</v>
      </c>
      <c r="E108" s="85">
        <v>1.1000000000000001</v>
      </c>
      <c r="F108" s="87">
        <v>2.2000000000000002</v>
      </c>
      <c r="G108" s="123">
        <v>0</v>
      </c>
      <c r="H108" s="124">
        <v>0</v>
      </c>
      <c r="I108" s="124">
        <v>0</v>
      </c>
      <c r="J108" s="87">
        <v>0.2</v>
      </c>
      <c r="K108" s="87">
        <v>0.185</v>
      </c>
      <c r="L108" s="119">
        <f t="shared" si="25"/>
        <v>1.0136986301369864E-3</v>
      </c>
      <c r="M108" s="87">
        <v>0.3</v>
      </c>
      <c r="N108" s="119">
        <f t="shared" si="26"/>
        <v>1.643835616438356E-3</v>
      </c>
      <c r="O108" s="87">
        <v>0.15</v>
      </c>
      <c r="P108" s="87">
        <f t="shared" si="27"/>
        <v>8.2191780821917802E-4</v>
      </c>
      <c r="Q108" s="77"/>
      <c r="R108" s="91"/>
      <c r="S108" s="92"/>
      <c r="T108" s="92"/>
      <c r="U108" s="92"/>
      <c r="V108" s="92"/>
      <c r="W108" s="92"/>
      <c r="X108" s="92"/>
      <c r="Y108" s="92"/>
    </row>
    <row r="109" spans="2:25" s="71" customFormat="1" ht="15.6" hidden="1" customHeight="1" x14ac:dyDescent="0.2">
      <c r="B109" s="137" t="s">
        <v>109</v>
      </c>
      <c r="C109" s="85" t="s">
        <v>42</v>
      </c>
      <c r="D109" s="85">
        <v>4.2</v>
      </c>
      <c r="E109" s="85">
        <v>1.6</v>
      </c>
      <c r="F109" s="87">
        <v>2.5</v>
      </c>
      <c r="G109" s="123">
        <v>0</v>
      </c>
      <c r="H109" s="124">
        <v>0</v>
      </c>
      <c r="I109" s="124">
        <v>0</v>
      </c>
      <c r="J109" s="87">
        <v>0.2</v>
      </c>
      <c r="K109" s="87">
        <v>0.185</v>
      </c>
      <c r="L109" s="119">
        <f t="shared" si="25"/>
        <v>1.0136986301369864E-3</v>
      </c>
      <c r="M109" s="87">
        <v>0.3</v>
      </c>
      <c r="N109" s="119">
        <f t="shared" si="26"/>
        <v>1.643835616438356E-3</v>
      </c>
      <c r="O109" s="87">
        <v>0.15</v>
      </c>
      <c r="P109" s="87">
        <f t="shared" si="27"/>
        <v>8.2191780821917802E-4</v>
      </c>
      <c r="Q109" s="77"/>
      <c r="R109" s="91"/>
      <c r="S109" s="92"/>
      <c r="T109" s="92"/>
      <c r="U109" s="92"/>
      <c r="V109" s="92"/>
      <c r="W109" s="92"/>
      <c r="X109" s="92"/>
      <c r="Y109" s="92"/>
    </row>
    <row r="110" spans="2:25" s="71" customFormat="1" ht="15.6" hidden="1" customHeight="1" x14ac:dyDescent="0.2">
      <c r="B110" s="137" t="s">
        <v>110</v>
      </c>
      <c r="C110" s="85" t="s">
        <v>42</v>
      </c>
      <c r="D110" s="85">
        <v>3.8</v>
      </c>
      <c r="E110" s="85">
        <v>1.4</v>
      </c>
      <c r="F110" s="87">
        <v>2.4</v>
      </c>
      <c r="G110" s="123">
        <v>0</v>
      </c>
      <c r="H110" s="124">
        <v>0</v>
      </c>
      <c r="I110" s="124">
        <v>0</v>
      </c>
      <c r="J110" s="87">
        <v>0.2</v>
      </c>
      <c r="K110" s="87">
        <v>0.185</v>
      </c>
      <c r="L110" s="119">
        <f t="shared" si="25"/>
        <v>1.0136986301369864E-3</v>
      </c>
      <c r="M110" s="87">
        <v>0.3</v>
      </c>
      <c r="N110" s="119">
        <f t="shared" si="26"/>
        <v>1.643835616438356E-3</v>
      </c>
      <c r="O110" s="87">
        <v>0.15</v>
      </c>
      <c r="P110" s="87">
        <f t="shared" si="27"/>
        <v>8.2191780821917802E-4</v>
      </c>
      <c r="Q110" s="77"/>
      <c r="R110" s="91"/>
      <c r="S110" s="92"/>
      <c r="T110" s="92"/>
      <c r="U110" s="92"/>
      <c r="V110" s="92"/>
      <c r="W110" s="92"/>
      <c r="X110" s="92"/>
      <c r="Y110" s="92"/>
    </row>
    <row r="111" spans="2:25" s="71" customFormat="1" ht="15.6" hidden="1" customHeight="1" x14ac:dyDescent="0.2">
      <c r="B111" s="137" t="s">
        <v>111</v>
      </c>
      <c r="C111" s="85" t="s">
        <v>42</v>
      </c>
      <c r="D111" s="85">
        <v>3.6</v>
      </c>
      <c r="E111" s="85">
        <v>1.4</v>
      </c>
      <c r="F111" s="87">
        <v>2.4</v>
      </c>
      <c r="G111" s="123">
        <v>0</v>
      </c>
      <c r="H111" s="124">
        <v>0</v>
      </c>
      <c r="I111" s="124">
        <v>0</v>
      </c>
      <c r="J111" s="87">
        <v>0.2</v>
      </c>
      <c r="K111" s="87">
        <v>0.185</v>
      </c>
      <c r="L111" s="119">
        <f t="shared" si="25"/>
        <v>1.0136986301369864E-3</v>
      </c>
      <c r="M111" s="87">
        <v>0.3</v>
      </c>
      <c r="N111" s="119">
        <f t="shared" si="26"/>
        <v>1.643835616438356E-3</v>
      </c>
      <c r="O111" s="87">
        <v>0.15</v>
      </c>
      <c r="P111" s="87">
        <f t="shared" si="27"/>
        <v>8.2191780821917802E-4</v>
      </c>
      <c r="Q111" s="77"/>
      <c r="R111" s="91"/>
      <c r="S111" s="92"/>
      <c r="T111" s="92"/>
      <c r="U111" s="92"/>
      <c r="V111" s="92"/>
      <c r="W111" s="92"/>
      <c r="X111" s="92"/>
      <c r="Y111" s="92"/>
    </row>
    <row r="112" spans="2:25" s="71" customFormat="1" ht="15.6" hidden="1" customHeight="1" x14ac:dyDescent="0.2">
      <c r="B112" s="90" t="s">
        <v>17</v>
      </c>
      <c r="C112" s="106"/>
      <c r="D112" s="121">
        <v>0</v>
      </c>
      <c r="E112" s="121">
        <v>0</v>
      </c>
      <c r="F112" s="122">
        <v>0</v>
      </c>
      <c r="G112" s="123">
        <v>0</v>
      </c>
      <c r="H112" s="124">
        <v>0</v>
      </c>
      <c r="I112" s="124">
        <v>0</v>
      </c>
      <c r="J112" s="122">
        <v>0</v>
      </c>
      <c r="K112" s="122">
        <v>0</v>
      </c>
      <c r="L112" s="122">
        <v>0</v>
      </c>
      <c r="M112" s="122">
        <v>0</v>
      </c>
      <c r="N112" s="122">
        <v>0</v>
      </c>
      <c r="O112" s="122">
        <v>0</v>
      </c>
      <c r="P112" s="122">
        <v>0</v>
      </c>
      <c r="Q112" s="77"/>
      <c r="R112" s="91"/>
      <c r="S112" s="92"/>
      <c r="T112" s="92"/>
      <c r="U112" s="92"/>
      <c r="V112" s="92"/>
      <c r="W112" s="92"/>
      <c r="X112" s="92"/>
      <c r="Y112" s="92"/>
    </row>
    <row r="113" spans="2:25" s="71" customFormat="1" ht="15.6" hidden="1" customHeight="1" x14ac:dyDescent="0.2">
      <c r="B113" s="137" t="s">
        <v>112</v>
      </c>
      <c r="C113" s="85" t="s">
        <v>42</v>
      </c>
      <c r="D113" s="85">
        <v>10.8</v>
      </c>
      <c r="E113" s="85">
        <v>5.5</v>
      </c>
      <c r="F113" s="87">
        <v>4.9000000000000004</v>
      </c>
      <c r="G113" s="123">
        <v>0</v>
      </c>
      <c r="H113" s="124">
        <v>0</v>
      </c>
      <c r="I113" s="124">
        <v>0</v>
      </c>
      <c r="J113" s="87">
        <v>0.5</v>
      </c>
      <c r="K113" s="87">
        <v>0.69</v>
      </c>
      <c r="L113" s="119">
        <f>K113/182.5</f>
        <v>3.7808219178082189E-3</v>
      </c>
      <c r="M113" s="87">
        <v>0.9</v>
      </c>
      <c r="N113" s="119">
        <f>M113/182.5</f>
        <v>4.9315068493150684E-3</v>
      </c>
      <c r="O113" s="87">
        <v>0.3</v>
      </c>
      <c r="P113" s="87">
        <f>O113/182.5</f>
        <v>1.643835616438356E-3</v>
      </c>
      <c r="Q113" s="77"/>
      <c r="R113" s="91"/>
      <c r="S113" s="92"/>
      <c r="T113" s="92"/>
      <c r="U113" s="92"/>
      <c r="V113" s="92"/>
      <c r="W113" s="92"/>
      <c r="X113" s="92"/>
      <c r="Y113" s="92"/>
    </row>
    <row r="114" spans="2:25" s="71" customFormat="1" ht="15.6" hidden="1" customHeight="1" x14ac:dyDescent="0.2">
      <c r="B114" s="137" t="s">
        <v>113</v>
      </c>
      <c r="C114" s="85" t="s">
        <v>42</v>
      </c>
      <c r="D114" s="135">
        <v>9</v>
      </c>
      <c r="E114" s="85">
        <v>4.5999999999999996</v>
      </c>
      <c r="F114" s="87">
        <v>4.4000000000000004</v>
      </c>
      <c r="G114" s="123">
        <v>0</v>
      </c>
      <c r="H114" s="124">
        <v>0</v>
      </c>
      <c r="I114" s="124">
        <v>0</v>
      </c>
      <c r="J114" s="87">
        <v>0.5</v>
      </c>
      <c r="K114" s="87">
        <v>0.69</v>
      </c>
      <c r="L114" s="119">
        <f>K114/182.5</f>
        <v>3.7808219178082189E-3</v>
      </c>
      <c r="M114" s="87">
        <v>0.9</v>
      </c>
      <c r="N114" s="119">
        <f>M114/182.5</f>
        <v>4.9315068493150684E-3</v>
      </c>
      <c r="O114" s="87">
        <v>0.3</v>
      </c>
      <c r="P114" s="87">
        <f>O114/182.5</f>
        <v>1.643835616438356E-3</v>
      </c>
      <c r="Q114" s="77"/>
      <c r="R114" s="91"/>
      <c r="S114" s="92"/>
      <c r="T114" s="92"/>
      <c r="U114" s="92"/>
      <c r="V114" s="92"/>
      <c r="W114" s="92"/>
      <c r="X114" s="92"/>
      <c r="Y114" s="92"/>
    </row>
    <row r="115" spans="2:25" s="71" customFormat="1" ht="15.6" hidden="1" customHeight="1" x14ac:dyDescent="0.2">
      <c r="B115" s="137" t="s">
        <v>114</v>
      </c>
      <c r="C115" s="85" t="s">
        <v>42</v>
      </c>
      <c r="D115" s="85">
        <v>15.4</v>
      </c>
      <c r="E115" s="85">
        <v>8.5</v>
      </c>
      <c r="F115" s="87">
        <v>7.5</v>
      </c>
      <c r="G115" s="123">
        <v>0</v>
      </c>
      <c r="H115" s="124">
        <v>0</v>
      </c>
      <c r="I115" s="124">
        <v>0</v>
      </c>
      <c r="J115" s="120">
        <v>1</v>
      </c>
      <c r="K115" s="87">
        <v>0.93</v>
      </c>
      <c r="L115" s="119">
        <f>K115/182.5</f>
        <v>5.0958904109589045E-3</v>
      </c>
      <c r="M115" s="87">
        <v>1.25</v>
      </c>
      <c r="N115" s="119">
        <f>M115/182.5</f>
        <v>6.8493150684931503E-3</v>
      </c>
      <c r="O115" s="87">
        <v>0.5</v>
      </c>
      <c r="P115" s="87">
        <f>O115/182.5</f>
        <v>2.7397260273972603E-3</v>
      </c>
      <c r="Q115" s="77"/>
      <c r="R115" s="91"/>
      <c r="S115" s="92"/>
      <c r="T115" s="92"/>
      <c r="U115" s="92"/>
      <c r="V115" s="92"/>
      <c r="W115" s="92"/>
      <c r="X115" s="92"/>
      <c r="Y115" s="92"/>
    </row>
    <row r="116" spans="2:25" s="71" customFormat="1" ht="15.6" hidden="1" customHeight="1" x14ac:dyDescent="0.2">
      <c r="B116" s="137" t="s">
        <v>115</v>
      </c>
      <c r="C116" s="85" t="s">
        <v>42</v>
      </c>
      <c r="D116" s="85">
        <v>13.3</v>
      </c>
      <c r="E116" s="85">
        <v>7.5</v>
      </c>
      <c r="F116" s="87">
        <v>6.4</v>
      </c>
      <c r="G116" s="123">
        <v>0</v>
      </c>
      <c r="H116" s="124">
        <v>0</v>
      </c>
      <c r="I116" s="124">
        <v>0</v>
      </c>
      <c r="J116" s="120">
        <v>1</v>
      </c>
      <c r="K116" s="87">
        <v>0.93</v>
      </c>
      <c r="L116" s="119">
        <f>K116/182.5</f>
        <v>5.0958904109589045E-3</v>
      </c>
      <c r="M116" s="87">
        <v>1.25</v>
      </c>
      <c r="N116" s="119">
        <f>M116/182.5</f>
        <v>6.8493150684931503E-3</v>
      </c>
      <c r="O116" s="87">
        <v>0.5</v>
      </c>
      <c r="P116" s="87">
        <f>O116/182.5</f>
        <v>2.7397260273972603E-3</v>
      </c>
      <c r="Q116" s="77"/>
      <c r="R116" s="91"/>
      <c r="S116" s="92"/>
      <c r="T116" s="92"/>
      <c r="U116" s="92"/>
      <c r="V116" s="92"/>
      <c r="W116" s="92"/>
      <c r="X116" s="92"/>
      <c r="Y116" s="92"/>
    </row>
    <row r="117" spans="2:25" s="71" customFormat="1" ht="15.6" hidden="1" customHeight="1" x14ac:dyDescent="0.2">
      <c r="B117" s="90" t="s">
        <v>17</v>
      </c>
      <c r="C117" s="106"/>
      <c r="D117" s="121">
        <v>0</v>
      </c>
      <c r="E117" s="121">
        <v>0</v>
      </c>
      <c r="F117" s="122">
        <v>0</v>
      </c>
      <c r="G117" s="123">
        <v>0</v>
      </c>
      <c r="H117" s="124">
        <v>0</v>
      </c>
      <c r="I117" s="124">
        <v>0</v>
      </c>
      <c r="J117" s="122">
        <v>0</v>
      </c>
      <c r="K117" s="122">
        <v>0</v>
      </c>
      <c r="L117" s="122">
        <v>0</v>
      </c>
      <c r="M117" s="122">
        <v>0</v>
      </c>
      <c r="N117" s="122">
        <v>0</v>
      </c>
      <c r="O117" s="122">
        <v>0</v>
      </c>
      <c r="P117" s="122">
        <v>0</v>
      </c>
      <c r="Q117" s="77"/>
      <c r="R117" s="91"/>
      <c r="S117" s="92"/>
      <c r="T117" s="92"/>
      <c r="U117" s="92"/>
      <c r="V117" s="92"/>
      <c r="W117" s="92"/>
      <c r="X117" s="92"/>
      <c r="Y117" s="92"/>
    </row>
    <row r="118" spans="2:25" s="71" customFormat="1" ht="15.6" hidden="1" customHeight="1" x14ac:dyDescent="0.2">
      <c r="B118" s="137" t="s">
        <v>116</v>
      </c>
      <c r="C118" s="85" t="s">
        <v>42</v>
      </c>
      <c r="D118" s="85">
        <v>11.1</v>
      </c>
      <c r="E118" s="85">
        <v>4.8</v>
      </c>
      <c r="F118" s="87">
        <v>5.5</v>
      </c>
      <c r="G118" s="123">
        <v>0</v>
      </c>
      <c r="H118" s="124">
        <v>0</v>
      </c>
      <c r="I118" s="124">
        <v>0</v>
      </c>
      <c r="J118" s="87">
        <v>0.5</v>
      </c>
      <c r="K118" s="87">
        <v>0.54</v>
      </c>
      <c r="L118" s="119">
        <f t="shared" ref="L118:L132" si="28">$K118/182.5</f>
        <v>2.9589041095890414E-3</v>
      </c>
      <c r="M118" s="87">
        <v>0.75</v>
      </c>
      <c r="N118" s="119">
        <f t="shared" ref="N118:N132" si="29">M118/182.5</f>
        <v>4.10958904109589E-3</v>
      </c>
      <c r="O118" s="87">
        <v>0.3</v>
      </c>
      <c r="P118" s="87">
        <f t="shared" ref="P118:P132" si="30">O118/182.5</f>
        <v>1.643835616438356E-3</v>
      </c>
      <c r="Q118" s="77"/>
      <c r="R118" s="91"/>
      <c r="S118" s="92"/>
      <c r="T118" s="92"/>
      <c r="U118" s="92"/>
      <c r="V118" s="92"/>
      <c r="W118" s="92"/>
      <c r="X118" s="92"/>
      <c r="Y118" s="92"/>
    </row>
    <row r="119" spans="2:25" s="71" customFormat="1" ht="15.6" hidden="1" customHeight="1" x14ac:dyDescent="0.2">
      <c r="B119" s="137" t="s">
        <v>117</v>
      </c>
      <c r="C119" s="85" t="s">
        <v>42</v>
      </c>
      <c r="D119" s="85">
        <v>10.7</v>
      </c>
      <c r="E119" s="85">
        <v>4.0999999999999996</v>
      </c>
      <c r="F119" s="87">
        <v>5.3</v>
      </c>
      <c r="G119" s="123">
        <v>0</v>
      </c>
      <c r="H119" s="124">
        <v>0</v>
      </c>
      <c r="I119" s="124">
        <v>0</v>
      </c>
      <c r="J119" s="87">
        <v>0.5</v>
      </c>
      <c r="K119" s="87">
        <v>0.54</v>
      </c>
      <c r="L119" s="119">
        <f t="shared" si="28"/>
        <v>2.9589041095890414E-3</v>
      </c>
      <c r="M119" s="87">
        <v>0.75</v>
      </c>
      <c r="N119" s="119">
        <f t="shared" si="29"/>
        <v>4.10958904109589E-3</v>
      </c>
      <c r="O119" s="87">
        <v>0.3</v>
      </c>
      <c r="P119" s="87">
        <f t="shared" si="30"/>
        <v>1.643835616438356E-3</v>
      </c>
      <c r="Q119" s="77"/>
      <c r="R119" s="91"/>
      <c r="S119" s="92"/>
      <c r="T119" s="92"/>
      <c r="U119" s="92"/>
      <c r="V119" s="92"/>
      <c r="W119" s="92"/>
      <c r="X119" s="92"/>
      <c r="Y119" s="92"/>
    </row>
    <row r="120" spans="2:25" s="71" customFormat="1" ht="15.6" hidden="1" customHeight="1" x14ac:dyDescent="0.2">
      <c r="B120" s="137" t="s">
        <v>118</v>
      </c>
      <c r="C120" s="85" t="s">
        <v>42</v>
      </c>
      <c r="D120" s="85">
        <v>9.6</v>
      </c>
      <c r="E120" s="85">
        <v>3.7</v>
      </c>
      <c r="F120" s="87">
        <v>5.2</v>
      </c>
      <c r="G120" s="123">
        <v>0</v>
      </c>
      <c r="H120" s="124">
        <v>0</v>
      </c>
      <c r="I120" s="124">
        <v>0</v>
      </c>
      <c r="J120" s="87">
        <v>0.5</v>
      </c>
      <c r="K120" s="87">
        <v>0.54</v>
      </c>
      <c r="L120" s="119">
        <f t="shared" si="28"/>
        <v>2.9589041095890414E-3</v>
      </c>
      <c r="M120" s="87">
        <v>0.75</v>
      </c>
      <c r="N120" s="119">
        <f t="shared" si="29"/>
        <v>4.10958904109589E-3</v>
      </c>
      <c r="O120" s="87">
        <v>0.3</v>
      </c>
      <c r="P120" s="87">
        <f t="shared" si="30"/>
        <v>1.643835616438356E-3</v>
      </c>
      <c r="Q120" s="77"/>
      <c r="R120" s="91"/>
      <c r="S120" s="92"/>
      <c r="T120" s="92"/>
      <c r="U120" s="92"/>
      <c r="V120" s="92"/>
      <c r="W120" s="92"/>
      <c r="X120" s="92"/>
      <c r="Y120" s="92"/>
    </row>
    <row r="121" spans="2:25" s="71" customFormat="1" ht="15.6" hidden="1" customHeight="1" x14ac:dyDescent="0.2">
      <c r="B121" s="137" t="s">
        <v>119</v>
      </c>
      <c r="C121" s="85" t="s">
        <v>42</v>
      </c>
      <c r="D121" s="85">
        <v>11.4</v>
      </c>
      <c r="E121" s="85">
        <v>4.8</v>
      </c>
      <c r="F121" s="87">
        <v>5.7</v>
      </c>
      <c r="G121" s="123">
        <v>0</v>
      </c>
      <c r="H121" s="124">
        <v>0</v>
      </c>
      <c r="I121" s="124">
        <v>0</v>
      </c>
      <c r="J121" s="87">
        <v>0.5</v>
      </c>
      <c r="K121" s="87">
        <v>0.54</v>
      </c>
      <c r="L121" s="119">
        <f t="shared" si="28"/>
        <v>2.9589041095890414E-3</v>
      </c>
      <c r="M121" s="87">
        <v>0.75</v>
      </c>
      <c r="N121" s="119">
        <f t="shared" si="29"/>
        <v>4.10958904109589E-3</v>
      </c>
      <c r="O121" s="87">
        <v>0.3</v>
      </c>
      <c r="P121" s="87">
        <f t="shared" si="30"/>
        <v>1.643835616438356E-3</v>
      </c>
      <c r="Q121" s="77"/>
      <c r="R121" s="91"/>
      <c r="S121" s="92"/>
      <c r="T121" s="92"/>
      <c r="U121" s="92"/>
      <c r="V121" s="92"/>
      <c r="W121" s="92"/>
      <c r="X121" s="92"/>
      <c r="Y121" s="92"/>
    </row>
    <row r="122" spans="2:25" s="71" customFormat="1" ht="15.6" hidden="1" customHeight="1" x14ac:dyDescent="0.2">
      <c r="B122" s="137" t="s">
        <v>120</v>
      </c>
      <c r="C122" s="85" t="s">
        <v>42</v>
      </c>
      <c r="D122" s="85">
        <v>10.9</v>
      </c>
      <c r="E122" s="85">
        <v>4.0999999999999996</v>
      </c>
      <c r="F122" s="87">
        <v>5.5</v>
      </c>
      <c r="G122" s="123">
        <v>0</v>
      </c>
      <c r="H122" s="124">
        <v>0</v>
      </c>
      <c r="I122" s="124">
        <v>0</v>
      </c>
      <c r="J122" s="87">
        <v>0.5</v>
      </c>
      <c r="K122" s="87">
        <v>0.54</v>
      </c>
      <c r="L122" s="119">
        <f t="shared" si="28"/>
        <v>2.9589041095890414E-3</v>
      </c>
      <c r="M122" s="87">
        <v>0.75</v>
      </c>
      <c r="N122" s="119">
        <f t="shared" si="29"/>
        <v>4.10958904109589E-3</v>
      </c>
      <c r="O122" s="87">
        <v>0.3</v>
      </c>
      <c r="P122" s="87">
        <f t="shared" si="30"/>
        <v>1.643835616438356E-3</v>
      </c>
      <c r="Q122" s="77"/>
      <c r="R122" s="91"/>
      <c r="S122" s="92"/>
      <c r="T122" s="92"/>
      <c r="U122" s="92"/>
      <c r="V122" s="92"/>
      <c r="W122" s="92"/>
      <c r="X122" s="92"/>
      <c r="Y122" s="92"/>
    </row>
    <row r="123" spans="2:25" s="71" customFormat="1" ht="15.6" hidden="1" customHeight="1" x14ac:dyDescent="0.2">
      <c r="B123" s="137" t="s">
        <v>121</v>
      </c>
      <c r="C123" s="85" t="s">
        <v>42</v>
      </c>
      <c r="D123" s="85">
        <v>9.8000000000000007</v>
      </c>
      <c r="E123" s="85">
        <v>3.9</v>
      </c>
      <c r="F123" s="87">
        <v>5.3</v>
      </c>
      <c r="G123" s="123">
        <v>0</v>
      </c>
      <c r="H123" s="124">
        <v>0</v>
      </c>
      <c r="I123" s="124">
        <v>0</v>
      </c>
      <c r="J123" s="87">
        <v>0.5</v>
      </c>
      <c r="K123" s="87">
        <v>0.54</v>
      </c>
      <c r="L123" s="119">
        <f t="shared" si="28"/>
        <v>2.9589041095890414E-3</v>
      </c>
      <c r="M123" s="87">
        <v>0.75</v>
      </c>
      <c r="N123" s="119">
        <f t="shared" si="29"/>
        <v>4.10958904109589E-3</v>
      </c>
      <c r="O123" s="87">
        <v>0.3</v>
      </c>
      <c r="P123" s="87">
        <f t="shared" si="30"/>
        <v>1.643835616438356E-3</v>
      </c>
      <c r="Q123" s="77"/>
      <c r="R123" s="91"/>
      <c r="S123" s="92"/>
      <c r="T123" s="92"/>
      <c r="U123" s="92"/>
      <c r="V123" s="92"/>
      <c r="W123" s="92"/>
      <c r="X123" s="92"/>
      <c r="Y123" s="92"/>
    </row>
    <row r="124" spans="2:25" s="71" customFormat="1" ht="15.6" hidden="1" customHeight="1" x14ac:dyDescent="0.2">
      <c r="B124" s="137" t="s">
        <v>122</v>
      </c>
      <c r="C124" s="85" t="s">
        <v>42</v>
      </c>
      <c r="D124" s="85">
        <v>12.2</v>
      </c>
      <c r="E124" s="85">
        <v>5</v>
      </c>
      <c r="F124" s="87">
        <v>5.9</v>
      </c>
      <c r="G124" s="123">
        <v>0</v>
      </c>
      <c r="H124" s="124">
        <v>0</v>
      </c>
      <c r="I124" s="124">
        <v>0</v>
      </c>
      <c r="J124" s="87">
        <v>0.5</v>
      </c>
      <c r="K124" s="87">
        <v>0.54</v>
      </c>
      <c r="L124" s="119">
        <f t="shared" si="28"/>
        <v>2.9589041095890414E-3</v>
      </c>
      <c r="M124" s="87">
        <v>0.75</v>
      </c>
      <c r="N124" s="119">
        <f t="shared" si="29"/>
        <v>4.10958904109589E-3</v>
      </c>
      <c r="O124" s="87">
        <v>0.3</v>
      </c>
      <c r="P124" s="87">
        <f t="shared" si="30"/>
        <v>1.643835616438356E-3</v>
      </c>
      <c r="Q124" s="77"/>
      <c r="R124" s="91"/>
      <c r="S124" s="92"/>
      <c r="T124" s="92"/>
      <c r="U124" s="92"/>
      <c r="V124" s="92"/>
      <c r="W124" s="92"/>
      <c r="X124" s="92"/>
      <c r="Y124" s="92"/>
    </row>
    <row r="125" spans="2:25" s="71" customFormat="1" ht="15.6" hidden="1" customHeight="1" x14ac:dyDescent="0.2">
      <c r="B125" s="137" t="s">
        <v>123</v>
      </c>
      <c r="C125" s="85" t="s">
        <v>42</v>
      </c>
      <c r="D125" s="85">
        <v>11.7</v>
      </c>
      <c r="E125" s="85">
        <v>4.4000000000000004</v>
      </c>
      <c r="F125" s="87">
        <v>5.8</v>
      </c>
      <c r="G125" s="123">
        <v>0</v>
      </c>
      <c r="H125" s="124">
        <v>0</v>
      </c>
      <c r="I125" s="124">
        <v>0</v>
      </c>
      <c r="J125" s="87">
        <v>0.5</v>
      </c>
      <c r="K125" s="87">
        <v>0.54</v>
      </c>
      <c r="L125" s="119">
        <f t="shared" si="28"/>
        <v>2.9589041095890414E-3</v>
      </c>
      <c r="M125" s="87">
        <v>0.75</v>
      </c>
      <c r="N125" s="119">
        <f t="shared" si="29"/>
        <v>4.10958904109589E-3</v>
      </c>
      <c r="O125" s="87">
        <v>0.3</v>
      </c>
      <c r="P125" s="87">
        <f t="shared" si="30"/>
        <v>1.643835616438356E-3</v>
      </c>
      <c r="Q125" s="77"/>
      <c r="R125" s="91"/>
      <c r="S125" s="92"/>
      <c r="T125" s="92"/>
      <c r="U125" s="92"/>
      <c r="V125" s="92"/>
      <c r="W125" s="92"/>
      <c r="X125" s="92"/>
      <c r="Y125" s="92"/>
    </row>
    <row r="126" spans="2:25" s="71" customFormat="1" ht="15.6" hidden="1" customHeight="1" x14ac:dyDescent="0.2">
      <c r="B126" s="137" t="s">
        <v>124</v>
      </c>
      <c r="C126" s="85" t="s">
        <v>42</v>
      </c>
      <c r="D126" s="85">
        <v>10.6</v>
      </c>
      <c r="E126" s="85">
        <v>3.9</v>
      </c>
      <c r="F126" s="87">
        <v>5.5</v>
      </c>
      <c r="G126" s="123">
        <v>0</v>
      </c>
      <c r="H126" s="124">
        <v>0</v>
      </c>
      <c r="I126" s="124">
        <v>0</v>
      </c>
      <c r="J126" s="87">
        <v>0.5</v>
      </c>
      <c r="K126" s="87">
        <v>0.54</v>
      </c>
      <c r="L126" s="119">
        <f t="shared" si="28"/>
        <v>2.9589041095890414E-3</v>
      </c>
      <c r="M126" s="87">
        <v>0.75</v>
      </c>
      <c r="N126" s="119">
        <f t="shared" si="29"/>
        <v>4.10958904109589E-3</v>
      </c>
      <c r="O126" s="87">
        <v>0.3</v>
      </c>
      <c r="P126" s="87">
        <f t="shared" si="30"/>
        <v>1.643835616438356E-3</v>
      </c>
      <c r="Q126" s="77"/>
      <c r="R126" s="91"/>
      <c r="S126" s="92"/>
      <c r="T126" s="92"/>
      <c r="U126" s="92"/>
      <c r="V126" s="92"/>
      <c r="W126" s="92"/>
      <c r="X126" s="92"/>
      <c r="Y126" s="92"/>
    </row>
    <row r="127" spans="2:25" s="71" customFormat="1" ht="15.6" hidden="1" customHeight="1" x14ac:dyDescent="0.2">
      <c r="B127" s="137" t="s">
        <v>125</v>
      </c>
      <c r="C127" s="85" t="s">
        <v>42</v>
      </c>
      <c r="D127" s="85">
        <v>12.5</v>
      </c>
      <c r="E127" s="85">
        <v>5</v>
      </c>
      <c r="F127" s="87">
        <v>6.1</v>
      </c>
      <c r="G127" s="123">
        <v>0</v>
      </c>
      <c r="H127" s="124">
        <v>0</v>
      </c>
      <c r="I127" s="124">
        <v>0</v>
      </c>
      <c r="J127" s="87">
        <v>0.5</v>
      </c>
      <c r="K127" s="87">
        <v>0.54</v>
      </c>
      <c r="L127" s="119">
        <f t="shared" si="28"/>
        <v>2.9589041095890414E-3</v>
      </c>
      <c r="M127" s="87">
        <v>0.75</v>
      </c>
      <c r="N127" s="119">
        <f t="shared" si="29"/>
        <v>4.10958904109589E-3</v>
      </c>
      <c r="O127" s="87">
        <v>0.3</v>
      </c>
      <c r="P127" s="87">
        <f t="shared" si="30"/>
        <v>1.643835616438356E-3</v>
      </c>
      <c r="Q127" s="77"/>
      <c r="R127" s="91"/>
      <c r="S127" s="92"/>
      <c r="T127" s="92"/>
      <c r="U127" s="92"/>
      <c r="V127" s="92"/>
      <c r="W127" s="92"/>
      <c r="X127" s="92"/>
      <c r="Y127" s="92"/>
    </row>
    <row r="128" spans="2:25" s="71" customFormat="1" ht="15.6" hidden="1" customHeight="1" x14ac:dyDescent="0.2">
      <c r="B128" s="137" t="s">
        <v>126</v>
      </c>
      <c r="C128" s="85" t="s">
        <v>42</v>
      </c>
      <c r="D128" s="85">
        <v>12</v>
      </c>
      <c r="E128" s="85">
        <v>4.4000000000000004</v>
      </c>
      <c r="F128" s="87">
        <v>6</v>
      </c>
      <c r="G128" s="123">
        <v>0</v>
      </c>
      <c r="H128" s="124">
        <v>0</v>
      </c>
      <c r="I128" s="124">
        <v>0</v>
      </c>
      <c r="J128" s="87">
        <v>0.5</v>
      </c>
      <c r="K128" s="87">
        <v>0.54</v>
      </c>
      <c r="L128" s="119">
        <f t="shared" si="28"/>
        <v>2.9589041095890414E-3</v>
      </c>
      <c r="M128" s="87">
        <v>0.75</v>
      </c>
      <c r="N128" s="119">
        <f t="shared" si="29"/>
        <v>4.10958904109589E-3</v>
      </c>
      <c r="O128" s="87">
        <v>0.3</v>
      </c>
      <c r="P128" s="87">
        <f t="shared" si="30"/>
        <v>1.643835616438356E-3</v>
      </c>
      <c r="Q128" s="77"/>
      <c r="R128" s="91"/>
      <c r="S128" s="92"/>
      <c r="T128" s="92"/>
      <c r="U128" s="92"/>
      <c r="V128" s="92"/>
      <c r="W128" s="92"/>
      <c r="X128" s="92"/>
      <c r="Y128" s="92"/>
    </row>
    <row r="129" spans="2:25" s="71" customFormat="1" ht="15.6" hidden="1" customHeight="1" x14ac:dyDescent="0.2">
      <c r="B129" s="137" t="s">
        <v>127</v>
      </c>
      <c r="C129" s="85" t="s">
        <v>42</v>
      </c>
      <c r="D129" s="85">
        <v>10.8</v>
      </c>
      <c r="E129" s="85">
        <v>3.9</v>
      </c>
      <c r="F129" s="87">
        <v>5.8</v>
      </c>
      <c r="G129" s="123">
        <v>0</v>
      </c>
      <c r="H129" s="124">
        <v>0</v>
      </c>
      <c r="I129" s="124">
        <v>0</v>
      </c>
      <c r="J129" s="87">
        <v>0.5</v>
      </c>
      <c r="K129" s="87">
        <v>0.54</v>
      </c>
      <c r="L129" s="119">
        <f t="shared" si="28"/>
        <v>2.9589041095890414E-3</v>
      </c>
      <c r="M129" s="87">
        <v>0.75</v>
      </c>
      <c r="N129" s="119">
        <f t="shared" si="29"/>
        <v>4.10958904109589E-3</v>
      </c>
      <c r="O129" s="87">
        <v>0.3</v>
      </c>
      <c r="P129" s="87">
        <f t="shared" si="30"/>
        <v>1.643835616438356E-3</v>
      </c>
      <c r="Q129" s="77"/>
      <c r="R129" s="91"/>
      <c r="S129" s="92"/>
      <c r="T129" s="92"/>
      <c r="U129" s="92"/>
      <c r="V129" s="92"/>
      <c r="W129" s="92"/>
      <c r="X129" s="92"/>
      <c r="Y129" s="92"/>
    </row>
    <row r="130" spans="2:25" s="71" customFormat="1" ht="15.6" hidden="1" customHeight="1" x14ac:dyDescent="0.2">
      <c r="B130" s="137" t="s">
        <v>128</v>
      </c>
      <c r="C130" s="85" t="s">
        <v>42</v>
      </c>
      <c r="D130" s="85">
        <v>11.8</v>
      </c>
      <c r="E130" s="85">
        <v>4.8</v>
      </c>
      <c r="F130" s="87">
        <v>6.6</v>
      </c>
      <c r="G130" s="123">
        <v>0</v>
      </c>
      <c r="H130" s="124">
        <v>0</v>
      </c>
      <c r="I130" s="124">
        <v>0</v>
      </c>
      <c r="J130" s="87">
        <v>0.5</v>
      </c>
      <c r="K130" s="87">
        <v>0.54</v>
      </c>
      <c r="L130" s="119">
        <f t="shared" si="28"/>
        <v>2.9589041095890414E-3</v>
      </c>
      <c r="M130" s="87">
        <v>0.75</v>
      </c>
      <c r="N130" s="119">
        <f t="shared" si="29"/>
        <v>4.10958904109589E-3</v>
      </c>
      <c r="O130" s="87">
        <v>0.3</v>
      </c>
      <c r="P130" s="87">
        <f t="shared" si="30"/>
        <v>1.643835616438356E-3</v>
      </c>
      <c r="Q130" s="77"/>
      <c r="R130" s="91"/>
      <c r="S130" s="92"/>
      <c r="T130" s="92"/>
      <c r="U130" s="92"/>
      <c r="V130" s="92"/>
      <c r="W130" s="92"/>
      <c r="X130" s="92"/>
      <c r="Y130" s="92"/>
    </row>
    <row r="131" spans="2:25" s="71" customFormat="1" ht="15.6" hidden="1" customHeight="1" x14ac:dyDescent="0.2">
      <c r="B131" s="137" t="s">
        <v>129</v>
      </c>
      <c r="C131" s="85" t="s">
        <v>42</v>
      </c>
      <c r="D131" s="85">
        <v>11.3</v>
      </c>
      <c r="E131" s="85">
        <v>4.4000000000000004</v>
      </c>
      <c r="F131" s="87">
        <v>6.4</v>
      </c>
      <c r="G131" s="123">
        <v>0</v>
      </c>
      <c r="H131" s="124">
        <v>0</v>
      </c>
      <c r="I131" s="124">
        <v>0</v>
      </c>
      <c r="J131" s="87">
        <v>0.5</v>
      </c>
      <c r="K131" s="87">
        <v>0.54</v>
      </c>
      <c r="L131" s="119">
        <f t="shared" si="28"/>
        <v>2.9589041095890414E-3</v>
      </c>
      <c r="M131" s="87">
        <v>0.75</v>
      </c>
      <c r="N131" s="119">
        <f t="shared" si="29"/>
        <v>4.10958904109589E-3</v>
      </c>
      <c r="O131" s="87">
        <v>0.3</v>
      </c>
      <c r="P131" s="87">
        <f t="shared" si="30"/>
        <v>1.643835616438356E-3</v>
      </c>
      <c r="Q131" s="77"/>
      <c r="R131" s="91"/>
      <c r="S131" s="92"/>
      <c r="T131" s="92"/>
      <c r="U131" s="92"/>
      <c r="V131" s="92"/>
      <c r="W131" s="92"/>
      <c r="X131" s="92"/>
      <c r="Y131" s="92"/>
    </row>
    <row r="132" spans="2:25" s="71" customFormat="1" ht="15.75" hidden="1" x14ac:dyDescent="0.2">
      <c r="B132" s="137" t="s">
        <v>130</v>
      </c>
      <c r="C132" s="85" t="s">
        <v>42</v>
      </c>
      <c r="D132" s="85">
        <v>22.1</v>
      </c>
      <c r="E132" s="85">
        <v>9.6</v>
      </c>
      <c r="F132" s="87">
        <v>8.8000000000000007</v>
      </c>
      <c r="G132" s="123">
        <v>0</v>
      </c>
      <c r="H132" s="124">
        <v>0</v>
      </c>
      <c r="I132" s="124">
        <v>0</v>
      </c>
      <c r="J132" s="120">
        <v>1</v>
      </c>
      <c r="K132" s="87">
        <v>1.23</v>
      </c>
      <c r="L132" s="119">
        <f t="shared" si="28"/>
        <v>6.7397260273972604E-3</v>
      </c>
      <c r="M132" s="87">
        <v>1.8</v>
      </c>
      <c r="N132" s="119">
        <f t="shared" si="29"/>
        <v>9.8630136986301367E-3</v>
      </c>
      <c r="O132" s="87">
        <v>0.75</v>
      </c>
      <c r="P132" s="87">
        <f t="shared" si="30"/>
        <v>4.10958904109589E-3</v>
      </c>
      <c r="Q132" s="77"/>
      <c r="R132" s="91"/>
      <c r="S132" s="92"/>
      <c r="T132" s="92"/>
      <c r="U132" s="92"/>
      <c r="V132" s="92"/>
      <c r="W132" s="92"/>
      <c r="X132" s="92"/>
      <c r="Y132" s="92"/>
    </row>
    <row r="133" spans="2:25" s="71" customFormat="1" ht="15.75" hidden="1" x14ac:dyDescent="0.2">
      <c r="B133" s="90" t="s">
        <v>17</v>
      </c>
      <c r="C133" s="85"/>
      <c r="D133" s="121">
        <v>0</v>
      </c>
      <c r="E133" s="121">
        <v>0</v>
      </c>
      <c r="F133" s="122">
        <v>0</v>
      </c>
      <c r="G133" s="123">
        <v>0</v>
      </c>
      <c r="H133" s="124">
        <v>0</v>
      </c>
      <c r="I133" s="124">
        <v>0</v>
      </c>
      <c r="J133" s="122">
        <v>0</v>
      </c>
      <c r="K133" s="122">
        <v>0</v>
      </c>
      <c r="L133" s="122">
        <v>0</v>
      </c>
      <c r="M133" s="122">
        <v>0</v>
      </c>
      <c r="N133" s="122">
        <v>0</v>
      </c>
      <c r="O133" s="122">
        <v>0</v>
      </c>
      <c r="P133" s="122">
        <v>0</v>
      </c>
      <c r="Q133" s="77"/>
      <c r="R133" s="91"/>
      <c r="S133" s="92"/>
      <c r="T133" s="92"/>
      <c r="U133" s="92"/>
      <c r="V133" s="92"/>
      <c r="W133" s="92"/>
      <c r="X133" s="92"/>
      <c r="Y133" s="92"/>
    </row>
    <row r="134" spans="2:25" s="71" customFormat="1" ht="15.75" hidden="1" x14ac:dyDescent="0.2">
      <c r="B134" s="137" t="s">
        <v>131</v>
      </c>
      <c r="C134" s="85" t="s">
        <v>132</v>
      </c>
      <c r="D134" s="85">
        <v>0.97499999999999998</v>
      </c>
      <c r="E134" s="85">
        <v>0.55000000000000004</v>
      </c>
      <c r="F134" s="87">
        <v>0.44900000000000001</v>
      </c>
      <c r="G134" s="123">
        <v>0</v>
      </c>
      <c r="H134" s="124">
        <v>0</v>
      </c>
      <c r="I134" s="124">
        <v>0</v>
      </c>
      <c r="J134" s="120">
        <v>7</v>
      </c>
      <c r="K134" s="87">
        <v>2.4199999999999999E-2</v>
      </c>
      <c r="L134" s="139">
        <f t="shared" ref="L134:L135" si="31">K134/182.5</f>
        <v>1.326027397260274E-4</v>
      </c>
      <c r="M134" s="87">
        <v>0.127</v>
      </c>
      <c r="N134" s="119">
        <f t="shared" ref="N134:N135" si="32">M134/182.5</f>
        <v>6.9589041095890407E-4</v>
      </c>
      <c r="O134" s="87">
        <v>0</v>
      </c>
      <c r="P134" s="87">
        <f t="shared" ref="P134:P135" si="33">O134/182.5</f>
        <v>0</v>
      </c>
      <c r="Q134" s="77"/>
      <c r="R134" s="91"/>
      <c r="S134" s="92"/>
      <c r="T134" s="92"/>
      <c r="U134" s="92"/>
      <c r="V134" s="92"/>
      <c r="W134" s="92"/>
      <c r="X134" s="92"/>
      <c r="Y134" s="92"/>
    </row>
    <row r="135" spans="2:25" s="71" customFormat="1" ht="15.75" hidden="1" x14ac:dyDescent="0.2">
      <c r="B135" s="137" t="s">
        <v>133</v>
      </c>
      <c r="C135" s="85" t="s">
        <v>132</v>
      </c>
      <c r="D135" s="85">
        <v>0.90500000000000003</v>
      </c>
      <c r="E135" s="85">
        <v>0.42799999999999999</v>
      </c>
      <c r="F135" s="87">
        <v>0.42399999999999999</v>
      </c>
      <c r="G135" s="123">
        <v>0</v>
      </c>
      <c r="H135" s="124">
        <v>0</v>
      </c>
      <c r="I135" s="124">
        <v>0</v>
      </c>
      <c r="J135" s="120">
        <v>7</v>
      </c>
      <c r="K135" s="87">
        <v>2.4199999999999999E-2</v>
      </c>
      <c r="L135" s="139">
        <f t="shared" si="31"/>
        <v>1.326027397260274E-4</v>
      </c>
      <c r="M135" s="87">
        <v>0.127</v>
      </c>
      <c r="N135" s="119">
        <f t="shared" si="32"/>
        <v>6.9589041095890407E-4</v>
      </c>
      <c r="O135" s="87">
        <v>0</v>
      </c>
      <c r="P135" s="87">
        <f t="shared" si="33"/>
        <v>0</v>
      </c>
      <c r="Q135" s="77"/>
      <c r="R135" s="91"/>
      <c r="S135" s="92"/>
      <c r="T135" s="92"/>
      <c r="U135" s="92"/>
      <c r="V135" s="92"/>
      <c r="W135" s="92"/>
      <c r="X135" s="92"/>
      <c r="Y135" s="92"/>
    </row>
    <row r="136" spans="2:25" s="71" customFormat="1" ht="15.75" hidden="1" x14ac:dyDescent="0.2">
      <c r="B136" s="90" t="s">
        <v>17</v>
      </c>
      <c r="C136" s="85"/>
      <c r="D136" s="121">
        <v>0</v>
      </c>
      <c r="E136" s="121">
        <v>0</v>
      </c>
      <c r="F136" s="122">
        <v>0</v>
      </c>
      <c r="G136" s="123">
        <v>0</v>
      </c>
      <c r="H136" s="124">
        <v>0</v>
      </c>
      <c r="I136" s="124">
        <v>0</v>
      </c>
      <c r="J136" s="122">
        <v>0</v>
      </c>
      <c r="K136" s="122">
        <v>0</v>
      </c>
      <c r="L136" s="122">
        <v>0</v>
      </c>
      <c r="M136" s="122">
        <v>0</v>
      </c>
      <c r="N136" s="122">
        <v>0</v>
      </c>
      <c r="O136" s="122">
        <v>0</v>
      </c>
      <c r="P136" s="122">
        <v>0</v>
      </c>
      <c r="Q136" s="77"/>
      <c r="R136" s="91"/>
      <c r="S136" s="92"/>
      <c r="T136" s="92"/>
      <c r="U136" s="92"/>
      <c r="V136" s="92"/>
      <c r="W136" s="92"/>
      <c r="X136" s="92"/>
      <c r="Y136" s="92"/>
    </row>
    <row r="137" spans="2:25" s="71" customFormat="1" ht="15.75" hidden="1" x14ac:dyDescent="0.25">
      <c r="B137" s="113" t="s">
        <v>134</v>
      </c>
      <c r="C137" s="85" t="s">
        <v>42</v>
      </c>
      <c r="D137" s="85">
        <v>20.100000000000001</v>
      </c>
      <c r="E137" s="85">
        <v>6.2</v>
      </c>
      <c r="F137" s="87">
        <v>6.2</v>
      </c>
      <c r="G137" s="116">
        <v>18.2</v>
      </c>
      <c r="H137" s="116">
        <v>5.3</v>
      </c>
      <c r="I137" s="116">
        <v>20.9</v>
      </c>
      <c r="J137" s="87">
        <v>0.6</v>
      </c>
      <c r="K137" s="87">
        <v>0.55000000000000004</v>
      </c>
      <c r="L137" s="140">
        <f>K137/182.5</f>
        <v>3.0136986301369864E-3</v>
      </c>
      <c r="M137" s="87">
        <v>0.55000000000000004</v>
      </c>
      <c r="N137" s="119">
        <f>M137/182.5</f>
        <v>3.0136986301369864E-3</v>
      </c>
      <c r="O137" s="87">
        <v>0</v>
      </c>
      <c r="P137" s="87">
        <f>O137/182.5</f>
        <v>0</v>
      </c>
      <c r="Q137" s="77"/>
      <c r="R137" s="77"/>
      <c r="S137" s="92"/>
      <c r="T137" s="92"/>
      <c r="U137" s="92"/>
      <c r="V137" s="92"/>
      <c r="W137" s="92"/>
      <c r="X137" s="92"/>
      <c r="Y137" s="92"/>
    </row>
    <row r="138" spans="2:25" s="71" customFormat="1" ht="15.75" hidden="1" x14ac:dyDescent="0.25">
      <c r="B138" s="113" t="s">
        <v>135</v>
      </c>
      <c r="C138" s="85" t="s">
        <v>42</v>
      </c>
      <c r="D138" s="85">
        <v>17.600000000000001</v>
      </c>
      <c r="E138" s="85">
        <v>5</v>
      </c>
      <c r="F138" s="87">
        <v>5</v>
      </c>
      <c r="G138" s="116">
        <v>17.3</v>
      </c>
      <c r="H138" s="116">
        <v>5</v>
      </c>
      <c r="I138" s="116">
        <v>16</v>
      </c>
      <c r="J138" s="87">
        <v>0.6</v>
      </c>
      <c r="K138" s="87">
        <v>0.55000000000000004</v>
      </c>
      <c r="L138" s="140">
        <f>K138/182.5</f>
        <v>3.0136986301369864E-3</v>
      </c>
      <c r="M138" s="87">
        <v>0.55000000000000004</v>
      </c>
      <c r="N138" s="119">
        <f>M138/182.5</f>
        <v>3.0136986301369864E-3</v>
      </c>
      <c r="O138" s="87">
        <v>0</v>
      </c>
      <c r="P138" s="87">
        <f>O138/182.5</f>
        <v>0</v>
      </c>
      <c r="Q138" s="77"/>
      <c r="R138" s="91"/>
      <c r="S138" s="92"/>
      <c r="T138" s="92"/>
      <c r="U138" s="92"/>
      <c r="V138" s="92"/>
      <c r="W138" s="92"/>
      <c r="X138" s="92"/>
      <c r="Y138" s="92"/>
    </row>
    <row r="139" spans="2:25" s="71" customFormat="1" ht="21.75" hidden="1" customHeight="1" x14ac:dyDescent="0.25">
      <c r="B139" s="113" t="s">
        <v>136</v>
      </c>
      <c r="C139" s="85" t="s">
        <v>42</v>
      </c>
      <c r="D139" s="85">
        <v>15.2</v>
      </c>
      <c r="E139" s="85">
        <v>5.7</v>
      </c>
      <c r="F139" s="87">
        <v>18</v>
      </c>
      <c r="G139" s="116">
        <v>11.7</v>
      </c>
      <c r="H139" s="116">
        <v>3.8</v>
      </c>
      <c r="I139" s="116">
        <v>15.3</v>
      </c>
      <c r="J139" s="87">
        <v>0.6</v>
      </c>
      <c r="K139" s="87">
        <v>0.5</v>
      </c>
      <c r="L139" s="140">
        <f>K139/182.5</f>
        <v>2.7397260273972603E-3</v>
      </c>
      <c r="M139" s="87">
        <v>0.5</v>
      </c>
      <c r="N139" s="119">
        <f>M139/182.5</f>
        <v>2.7397260273972603E-3</v>
      </c>
      <c r="O139" s="87">
        <v>0</v>
      </c>
      <c r="P139" s="87">
        <f>O139/182.5</f>
        <v>0</v>
      </c>
      <c r="Q139" s="77"/>
      <c r="R139" s="91"/>
      <c r="S139" s="92"/>
      <c r="T139" s="92"/>
      <c r="U139" s="92"/>
      <c r="V139" s="92"/>
      <c r="W139" s="92"/>
      <c r="X139" s="92"/>
      <c r="Y139" s="92"/>
    </row>
    <row r="140" spans="2:25" s="71" customFormat="1" ht="15.75" hidden="1" x14ac:dyDescent="0.2">
      <c r="Q140" s="77"/>
      <c r="R140" s="91"/>
      <c r="S140" s="92"/>
      <c r="T140" s="92"/>
      <c r="U140" s="92"/>
      <c r="V140" s="92"/>
      <c r="W140" s="92"/>
      <c r="X140" s="92"/>
      <c r="Y140" s="92"/>
    </row>
    <row r="141" spans="2:25" s="71" customFormat="1" ht="15.75" hidden="1" x14ac:dyDescent="0.2">
      <c r="B141" s="141" t="s">
        <v>137</v>
      </c>
      <c r="J141" s="141" t="s">
        <v>138</v>
      </c>
      <c r="Q141" s="77"/>
      <c r="R141" s="91"/>
      <c r="S141" s="92"/>
      <c r="T141" s="92"/>
      <c r="U141" s="92"/>
      <c r="V141" s="92"/>
      <c r="W141" s="92"/>
      <c r="X141" s="92"/>
      <c r="Y141" s="92"/>
    </row>
    <row r="142" spans="2:25" s="71" customFormat="1" ht="15.75" hidden="1" customHeight="1" x14ac:dyDescent="0.2">
      <c r="B142" s="142" t="s">
        <v>139</v>
      </c>
      <c r="C142" s="208" t="s">
        <v>140</v>
      </c>
      <c r="D142" s="212"/>
      <c r="E142" s="212"/>
      <c r="F142" s="213"/>
      <c r="G142" s="98"/>
      <c r="H142" s="98"/>
      <c r="J142" s="142" t="s">
        <v>139</v>
      </c>
      <c r="K142" s="208" t="s">
        <v>140</v>
      </c>
      <c r="L142" s="212"/>
      <c r="M142" s="212"/>
      <c r="N142" s="212"/>
      <c r="O142" s="212"/>
      <c r="P142" s="213"/>
      <c r="Q142" s="77"/>
      <c r="R142" s="91"/>
      <c r="S142" s="92"/>
      <c r="T142" s="92"/>
      <c r="U142" s="92"/>
      <c r="V142" s="92"/>
      <c r="W142" s="92"/>
      <c r="X142" s="92"/>
      <c r="Y142" s="92"/>
    </row>
    <row r="143" spans="2:25" s="71" customFormat="1" ht="17.25" hidden="1" customHeight="1" x14ac:dyDescent="0.2">
      <c r="B143" s="137"/>
      <c r="C143" s="106" t="s">
        <v>141</v>
      </c>
      <c r="D143" s="106" t="s">
        <v>142</v>
      </c>
      <c r="E143" s="106" t="s">
        <v>143</v>
      </c>
      <c r="F143" s="106" t="s">
        <v>144</v>
      </c>
      <c r="G143" s="143" t="s">
        <v>145</v>
      </c>
      <c r="H143" s="143" t="s">
        <v>146</v>
      </c>
      <c r="J143" s="137"/>
      <c r="K143" s="106" t="s">
        <v>141</v>
      </c>
      <c r="L143" s="106" t="s">
        <v>142</v>
      </c>
      <c r="M143" s="106" t="s">
        <v>143</v>
      </c>
      <c r="N143" s="106" t="s">
        <v>144</v>
      </c>
      <c r="O143" s="143" t="s">
        <v>145</v>
      </c>
      <c r="P143" s="143" t="s">
        <v>146</v>
      </c>
      <c r="Q143" s="77"/>
      <c r="R143" s="91"/>
      <c r="S143" s="92"/>
      <c r="T143" s="92"/>
      <c r="U143" s="92"/>
      <c r="V143" s="92"/>
      <c r="W143" s="92"/>
      <c r="X143" s="92"/>
      <c r="Y143" s="92"/>
    </row>
    <row r="144" spans="2:25" s="71" customFormat="1" ht="15.75" hidden="1" customHeight="1" x14ac:dyDescent="0.2">
      <c r="B144" s="137" t="s">
        <v>147</v>
      </c>
      <c r="C144" s="85">
        <v>7.5</v>
      </c>
      <c r="D144" s="85">
        <v>0.43</v>
      </c>
      <c r="E144" s="85">
        <v>0.15</v>
      </c>
      <c r="F144" s="85">
        <v>0.47</v>
      </c>
      <c r="G144" s="144">
        <v>50</v>
      </c>
      <c r="H144" s="144">
        <v>11.8</v>
      </c>
      <c r="J144" s="137" t="s">
        <v>148</v>
      </c>
      <c r="K144" s="85">
        <v>7.5</v>
      </c>
      <c r="L144" s="85">
        <v>0.36</v>
      </c>
      <c r="M144" s="85">
        <v>0.15</v>
      </c>
      <c r="N144" s="85">
        <v>0.47</v>
      </c>
      <c r="O144" s="85">
        <v>50</v>
      </c>
      <c r="P144" s="85">
        <v>11.8</v>
      </c>
      <c r="Q144" s="77"/>
      <c r="R144" s="91"/>
      <c r="S144" s="92"/>
      <c r="T144" s="92"/>
      <c r="U144" s="92"/>
      <c r="V144" s="92"/>
      <c r="W144" s="92"/>
      <c r="X144" s="92"/>
      <c r="Y144" s="92"/>
    </row>
    <row r="145" spans="2:25" s="71" customFormat="1" ht="31.5" hidden="1" x14ac:dyDescent="0.2">
      <c r="B145" s="137" t="s">
        <v>149</v>
      </c>
      <c r="C145" s="85">
        <v>5</v>
      </c>
      <c r="D145" s="85">
        <v>0.47</v>
      </c>
      <c r="E145" s="85">
        <v>0.28000000000000003</v>
      </c>
      <c r="F145" s="85">
        <v>0.31</v>
      </c>
      <c r="G145" s="144">
        <v>60</v>
      </c>
      <c r="H145" s="144">
        <v>6.25</v>
      </c>
      <c r="J145" s="137" t="s">
        <v>149</v>
      </c>
      <c r="K145" s="85">
        <v>5</v>
      </c>
      <c r="L145" s="85">
        <v>0.47</v>
      </c>
      <c r="M145" s="85">
        <v>0.28000000000000003</v>
      </c>
      <c r="N145" s="85">
        <v>0.31</v>
      </c>
      <c r="O145" s="85">
        <v>60</v>
      </c>
      <c r="P145" s="85">
        <v>6.25</v>
      </c>
      <c r="Q145" s="77"/>
      <c r="R145" s="91"/>
      <c r="S145" s="92"/>
      <c r="T145" s="92"/>
      <c r="U145" s="92"/>
      <c r="V145" s="92"/>
      <c r="W145" s="92"/>
      <c r="X145" s="92"/>
      <c r="Y145" s="92"/>
    </row>
    <row r="146" spans="2:25" s="71" customFormat="1" ht="15.75" hidden="1" x14ac:dyDescent="0.2">
      <c r="B146" s="137" t="s">
        <v>150</v>
      </c>
      <c r="C146" s="85">
        <v>40</v>
      </c>
      <c r="D146" s="85">
        <v>2</v>
      </c>
      <c r="E146" s="85">
        <v>1.65</v>
      </c>
      <c r="F146" s="85">
        <v>1.4</v>
      </c>
      <c r="G146" s="144">
        <v>60</v>
      </c>
      <c r="H146" s="144">
        <v>16.7</v>
      </c>
      <c r="J146" s="137" t="s">
        <v>150</v>
      </c>
      <c r="K146" s="85">
        <v>40</v>
      </c>
      <c r="L146" s="85">
        <v>2</v>
      </c>
      <c r="M146" s="85">
        <v>1.65</v>
      </c>
      <c r="N146" s="85">
        <v>1.4</v>
      </c>
      <c r="O146" s="85">
        <v>60</v>
      </c>
      <c r="P146" s="85">
        <v>16.7</v>
      </c>
      <c r="Q146" s="77"/>
      <c r="R146" s="91"/>
      <c r="S146" s="92"/>
      <c r="T146" s="92"/>
      <c r="U146" s="92"/>
      <c r="V146" s="92"/>
      <c r="W146" s="92"/>
      <c r="X146" s="92"/>
      <c r="Y146" s="92"/>
    </row>
    <row r="147" spans="2:25" s="71" customFormat="1" ht="15.75" hidden="1" x14ac:dyDescent="0.2">
      <c r="B147" s="137" t="s">
        <v>151</v>
      </c>
      <c r="C147" s="85">
        <v>55</v>
      </c>
      <c r="D147" s="85">
        <v>2.6</v>
      </c>
      <c r="E147" s="85">
        <v>2.1</v>
      </c>
      <c r="F147" s="85">
        <v>1.8</v>
      </c>
      <c r="G147" s="144">
        <v>60</v>
      </c>
      <c r="H147" s="144">
        <v>16.7</v>
      </c>
      <c r="J147" s="137" t="s">
        <v>151</v>
      </c>
      <c r="K147" s="85">
        <v>55</v>
      </c>
      <c r="L147" s="85">
        <v>2.6</v>
      </c>
      <c r="M147" s="85">
        <v>2.1</v>
      </c>
      <c r="N147" s="85">
        <v>1.8</v>
      </c>
      <c r="O147" s="85">
        <v>60</v>
      </c>
      <c r="P147" s="85">
        <v>16.7</v>
      </c>
      <c r="Q147" s="77"/>
      <c r="R147" s="91"/>
      <c r="S147" s="92"/>
      <c r="T147" s="92"/>
      <c r="U147" s="92"/>
      <c r="V147" s="92"/>
      <c r="W147" s="92"/>
      <c r="X147" s="92"/>
      <c r="Y147" s="92"/>
    </row>
    <row r="148" spans="2:25" s="71" customFormat="1" ht="15.75" hidden="1" x14ac:dyDescent="0.2">
      <c r="B148" s="137" t="s">
        <v>152</v>
      </c>
      <c r="C148" s="85">
        <v>70</v>
      </c>
      <c r="D148" s="85">
        <v>3</v>
      </c>
      <c r="E148" s="85">
        <v>2.5</v>
      </c>
      <c r="F148" s="85">
        <v>2.2000000000000002</v>
      </c>
      <c r="G148" s="144">
        <v>60</v>
      </c>
      <c r="H148" s="144">
        <v>16.7</v>
      </c>
      <c r="J148" s="137" t="s">
        <v>152</v>
      </c>
      <c r="K148" s="85">
        <v>70</v>
      </c>
      <c r="L148" s="85">
        <v>3</v>
      </c>
      <c r="M148" s="85">
        <v>2.5</v>
      </c>
      <c r="N148" s="85">
        <v>2.2000000000000002</v>
      </c>
      <c r="O148" s="85">
        <v>60</v>
      </c>
      <c r="P148" s="85">
        <v>16.7</v>
      </c>
      <c r="Q148" s="77"/>
      <c r="R148" s="91"/>
      <c r="S148" s="92"/>
      <c r="T148" s="92"/>
      <c r="U148" s="92"/>
      <c r="V148" s="92"/>
      <c r="W148" s="92"/>
      <c r="X148" s="92"/>
      <c r="Y148" s="92"/>
    </row>
    <row r="149" spans="2:25" s="71" customFormat="1" ht="31.5" hidden="1" x14ac:dyDescent="0.2">
      <c r="B149" s="137" t="s">
        <v>153</v>
      </c>
      <c r="C149" s="85">
        <v>25</v>
      </c>
      <c r="D149" s="85">
        <v>0.56000000000000005</v>
      </c>
      <c r="E149" s="85">
        <v>0.28999999999999998</v>
      </c>
      <c r="F149" s="85">
        <v>1</v>
      </c>
      <c r="G149" s="144">
        <v>25</v>
      </c>
      <c r="H149" s="144">
        <v>14.3</v>
      </c>
      <c r="J149" s="137" t="s">
        <v>153</v>
      </c>
      <c r="K149" s="85">
        <v>25</v>
      </c>
      <c r="L149" s="85">
        <v>0.61</v>
      </c>
      <c r="M149" s="85">
        <v>0.33</v>
      </c>
      <c r="N149" s="85">
        <v>1</v>
      </c>
      <c r="O149" s="85">
        <v>25</v>
      </c>
      <c r="P149" s="85">
        <v>14.3</v>
      </c>
      <c r="Q149" s="77"/>
      <c r="R149" s="91"/>
      <c r="S149" s="92"/>
      <c r="T149" s="92"/>
      <c r="U149" s="92"/>
      <c r="V149" s="92"/>
      <c r="W149" s="92"/>
      <c r="X149" s="92"/>
      <c r="Y149" s="92"/>
    </row>
    <row r="150" spans="2:25" s="71" customFormat="1" ht="31.5" hidden="1" x14ac:dyDescent="0.2">
      <c r="B150" s="137" t="s">
        <v>154</v>
      </c>
      <c r="C150" s="85">
        <v>25</v>
      </c>
      <c r="D150" s="85">
        <v>0.76</v>
      </c>
      <c r="E150" s="85">
        <v>0.66</v>
      </c>
      <c r="F150" s="85">
        <v>0.65</v>
      </c>
      <c r="G150" s="144">
        <v>30</v>
      </c>
      <c r="H150" s="144">
        <v>14.3</v>
      </c>
      <c r="J150" s="137" t="s">
        <v>154</v>
      </c>
      <c r="K150" s="85">
        <v>25</v>
      </c>
      <c r="L150" s="85">
        <v>0.76</v>
      </c>
      <c r="M150" s="85">
        <v>0.66</v>
      </c>
      <c r="N150" s="85">
        <v>0.65</v>
      </c>
      <c r="O150" s="85">
        <v>30</v>
      </c>
      <c r="P150" s="85">
        <v>14.3</v>
      </c>
      <c r="Q150" s="77"/>
      <c r="R150" s="91"/>
      <c r="S150" s="92"/>
      <c r="T150" s="92"/>
      <c r="U150" s="92"/>
      <c r="V150" s="92"/>
      <c r="W150" s="92"/>
      <c r="X150" s="92"/>
      <c r="Y150" s="92"/>
    </row>
    <row r="151" spans="2:25" s="71" customFormat="1" ht="15.75" hidden="1" x14ac:dyDescent="0.2">
      <c r="B151" s="137" t="s">
        <v>155</v>
      </c>
      <c r="C151" s="85">
        <v>30</v>
      </c>
      <c r="D151" s="85">
        <v>0.83</v>
      </c>
      <c r="E151" s="85">
        <v>0.43</v>
      </c>
      <c r="F151" s="85">
        <v>1.34</v>
      </c>
      <c r="G151" s="144">
        <v>25</v>
      </c>
      <c r="H151" s="144">
        <v>9.1</v>
      </c>
      <c r="J151" s="137" t="s">
        <v>155</v>
      </c>
      <c r="K151" s="85">
        <v>30</v>
      </c>
      <c r="L151" s="85">
        <v>0.83</v>
      </c>
      <c r="M151" s="85">
        <v>0.43</v>
      </c>
      <c r="N151" s="85">
        <v>1.34</v>
      </c>
      <c r="O151" s="85">
        <v>25</v>
      </c>
      <c r="P151" s="85">
        <v>9.1</v>
      </c>
      <c r="Q151" s="77"/>
      <c r="R151" s="91"/>
      <c r="S151" s="92"/>
      <c r="T151" s="92"/>
      <c r="U151" s="92"/>
      <c r="V151" s="92"/>
      <c r="W151" s="92"/>
      <c r="X151" s="92"/>
      <c r="Y151" s="92"/>
    </row>
    <row r="152" spans="2:25" s="71" customFormat="1" ht="17.25" hidden="1" customHeight="1" x14ac:dyDescent="0.2">
      <c r="B152" s="137" t="s">
        <v>156</v>
      </c>
      <c r="C152" s="85">
        <v>30</v>
      </c>
      <c r="D152" s="85">
        <v>0.45</v>
      </c>
      <c r="E152" s="85">
        <v>0.3</v>
      </c>
      <c r="F152" s="85">
        <v>0.72</v>
      </c>
      <c r="G152" s="144">
        <v>25</v>
      </c>
      <c r="H152" s="144">
        <v>9.1</v>
      </c>
      <c r="J152" s="137" t="s">
        <v>156</v>
      </c>
      <c r="K152" s="85">
        <v>30</v>
      </c>
      <c r="L152" s="85">
        <v>0.45</v>
      </c>
      <c r="M152" s="85">
        <v>0.3</v>
      </c>
      <c r="N152" s="85">
        <v>0.72</v>
      </c>
      <c r="O152" s="85">
        <v>25</v>
      </c>
      <c r="P152" s="85">
        <v>9.1</v>
      </c>
      <c r="Q152" s="77"/>
      <c r="R152" s="91"/>
      <c r="S152" s="92"/>
      <c r="T152" s="92"/>
      <c r="U152" s="92"/>
      <c r="V152" s="92"/>
      <c r="W152" s="92"/>
      <c r="X152" s="92"/>
      <c r="Y152" s="92"/>
    </row>
    <row r="153" spans="2:25" s="71" customFormat="1" ht="31.5" hidden="1" x14ac:dyDescent="0.2">
      <c r="B153" s="137" t="s">
        <v>157</v>
      </c>
      <c r="C153" s="85">
        <v>50</v>
      </c>
      <c r="D153" s="85">
        <v>2</v>
      </c>
      <c r="E153" s="85">
        <v>1.62</v>
      </c>
      <c r="F153" s="85">
        <v>1.8</v>
      </c>
      <c r="G153" s="144">
        <v>30</v>
      </c>
      <c r="H153" s="144">
        <v>16.7</v>
      </c>
      <c r="J153" s="137" t="s">
        <v>157</v>
      </c>
      <c r="K153" s="85">
        <v>50</v>
      </c>
      <c r="L153" s="85">
        <v>2</v>
      </c>
      <c r="M153" s="85">
        <v>1.62</v>
      </c>
      <c r="N153" s="85">
        <v>1.8</v>
      </c>
      <c r="O153" s="85">
        <v>30</v>
      </c>
      <c r="P153" s="85">
        <v>16.7</v>
      </c>
      <c r="Q153" s="77"/>
      <c r="R153" s="91"/>
      <c r="S153" s="92"/>
      <c r="T153" s="92"/>
      <c r="U153" s="92"/>
      <c r="V153" s="92"/>
      <c r="W153" s="92"/>
      <c r="X153" s="92"/>
      <c r="Y153" s="92"/>
    </row>
    <row r="154" spans="2:25" s="71" customFormat="1" ht="31.5" hidden="1" x14ac:dyDescent="0.2">
      <c r="B154" s="137" t="s">
        <v>158</v>
      </c>
      <c r="C154" s="85">
        <v>2</v>
      </c>
      <c r="D154" s="85">
        <v>0.26</v>
      </c>
      <c r="E154" s="85">
        <v>0.02</v>
      </c>
      <c r="F154" s="85">
        <v>0.79</v>
      </c>
      <c r="G154" s="144">
        <v>90</v>
      </c>
      <c r="H154" s="144">
        <v>14.3</v>
      </c>
      <c r="J154" s="137" t="s">
        <v>158</v>
      </c>
      <c r="K154" s="85">
        <v>2</v>
      </c>
      <c r="L154" s="85">
        <v>0.26</v>
      </c>
      <c r="M154" s="85">
        <v>0.02</v>
      </c>
      <c r="N154" s="85">
        <v>0.79</v>
      </c>
      <c r="O154" s="85">
        <v>90</v>
      </c>
      <c r="P154" s="85">
        <v>14.3</v>
      </c>
      <c r="Q154" s="77"/>
      <c r="R154" s="91"/>
      <c r="S154" s="92"/>
      <c r="T154" s="92"/>
      <c r="U154" s="92"/>
      <c r="V154" s="92"/>
      <c r="W154" s="92"/>
      <c r="X154" s="92"/>
      <c r="Y154" s="92"/>
    </row>
    <row r="155" spans="2:25" s="71" customFormat="1" ht="17.25" hidden="1" customHeight="1" x14ac:dyDescent="0.2">
      <c r="B155" s="137" t="s">
        <v>159</v>
      </c>
      <c r="C155" s="85">
        <v>5</v>
      </c>
      <c r="D155" s="85">
        <v>0.18</v>
      </c>
      <c r="E155" s="85">
        <v>0.16</v>
      </c>
      <c r="F155" s="85">
        <v>0.02</v>
      </c>
      <c r="G155" s="144">
        <v>30</v>
      </c>
      <c r="H155" s="144">
        <v>10</v>
      </c>
      <c r="J155" s="137" t="s">
        <v>159</v>
      </c>
      <c r="K155" s="85">
        <v>5</v>
      </c>
      <c r="L155" s="85">
        <v>0.18</v>
      </c>
      <c r="M155" s="85">
        <v>0.16</v>
      </c>
      <c r="N155" s="85">
        <v>0.02</v>
      </c>
      <c r="O155" s="85">
        <v>30</v>
      </c>
      <c r="P155" s="85">
        <v>10</v>
      </c>
      <c r="Q155" s="77"/>
      <c r="R155" s="91"/>
      <c r="S155" s="92"/>
      <c r="T155" s="92"/>
      <c r="U155" s="92"/>
      <c r="V155" s="92"/>
      <c r="W155" s="92"/>
      <c r="X155" s="92"/>
      <c r="Y155" s="92"/>
    </row>
    <row r="156" spans="2:25" s="71" customFormat="1" ht="15.75" hidden="1" customHeight="1" x14ac:dyDescent="0.2">
      <c r="B156" s="137" t="s">
        <v>160</v>
      </c>
      <c r="C156" s="85">
        <v>25</v>
      </c>
      <c r="D156" s="85">
        <v>0.45</v>
      </c>
      <c r="E156" s="85">
        <v>0.65</v>
      </c>
      <c r="F156" s="85">
        <v>0.08</v>
      </c>
      <c r="G156" s="144">
        <v>25</v>
      </c>
      <c r="H156" s="144">
        <v>10</v>
      </c>
      <c r="J156" s="137" t="s">
        <v>160</v>
      </c>
      <c r="K156" s="85">
        <v>25</v>
      </c>
      <c r="L156" s="85">
        <v>0.45</v>
      </c>
      <c r="M156" s="85">
        <v>0.65</v>
      </c>
      <c r="N156" s="85">
        <v>0.08</v>
      </c>
      <c r="O156" s="85">
        <v>25</v>
      </c>
      <c r="P156" s="85">
        <v>10</v>
      </c>
      <c r="Q156" s="77"/>
      <c r="R156" s="91"/>
      <c r="S156" s="92"/>
      <c r="T156" s="92"/>
      <c r="U156" s="92"/>
      <c r="V156" s="92"/>
      <c r="W156" s="92"/>
      <c r="X156" s="92"/>
      <c r="Y156" s="92"/>
    </row>
    <row r="157" spans="2:25" s="71" customFormat="1" ht="31.5" hidden="1" x14ac:dyDescent="0.2">
      <c r="B157" s="137" t="s">
        <v>161</v>
      </c>
      <c r="C157" s="85">
        <v>50</v>
      </c>
      <c r="D157" s="85">
        <v>0.75</v>
      </c>
      <c r="E157" s="85">
        <v>1.2</v>
      </c>
      <c r="F157" s="85">
        <v>0.1</v>
      </c>
      <c r="G157" s="144">
        <v>25</v>
      </c>
      <c r="H157" s="144">
        <v>10</v>
      </c>
      <c r="J157" s="137" t="s">
        <v>161</v>
      </c>
      <c r="K157" s="85">
        <v>50</v>
      </c>
      <c r="L157" s="85">
        <v>0.75</v>
      </c>
      <c r="M157" s="85">
        <v>1.2</v>
      </c>
      <c r="N157" s="85">
        <v>0.1</v>
      </c>
      <c r="O157" s="85">
        <v>25</v>
      </c>
      <c r="P157" s="85">
        <v>10</v>
      </c>
      <c r="Q157" s="77"/>
      <c r="R157" s="91"/>
      <c r="S157" s="92"/>
      <c r="T157" s="92"/>
      <c r="U157" s="92"/>
      <c r="V157" s="92"/>
      <c r="W157" s="92"/>
      <c r="X157" s="92"/>
      <c r="Y157" s="92"/>
    </row>
    <row r="158" spans="2:25" s="71" customFormat="1" ht="31.5" hidden="1" x14ac:dyDescent="0.2">
      <c r="B158" s="137" t="s">
        <v>162</v>
      </c>
      <c r="C158" s="85">
        <v>60</v>
      </c>
      <c r="D158" s="85">
        <v>0.85</v>
      </c>
      <c r="E158" s="85">
        <v>0.54</v>
      </c>
      <c r="F158" s="85">
        <v>0.79</v>
      </c>
      <c r="G158" s="144">
        <v>5</v>
      </c>
      <c r="H158" s="144">
        <v>10</v>
      </c>
      <c r="J158" s="137" t="s">
        <v>162</v>
      </c>
      <c r="K158" s="85">
        <v>60</v>
      </c>
      <c r="L158" s="85">
        <v>0.85</v>
      </c>
      <c r="M158" s="85">
        <v>0.54</v>
      </c>
      <c r="N158" s="85">
        <v>0.79</v>
      </c>
      <c r="O158" s="85">
        <v>5</v>
      </c>
      <c r="P158" s="85">
        <v>10</v>
      </c>
      <c r="Q158" s="77"/>
      <c r="R158" s="91"/>
      <c r="S158" s="92"/>
      <c r="T158" s="92"/>
      <c r="U158" s="92"/>
      <c r="V158" s="92"/>
      <c r="W158" s="92"/>
      <c r="X158" s="92"/>
      <c r="Y158" s="92"/>
    </row>
    <row r="159" spans="2:25" s="71" customFormat="1" ht="17.25" hidden="1" customHeight="1" x14ac:dyDescent="0.2">
      <c r="B159" s="137" t="s">
        <v>163</v>
      </c>
      <c r="C159" s="85">
        <v>40</v>
      </c>
      <c r="D159" s="85">
        <v>0.55000000000000004</v>
      </c>
      <c r="E159" s="85">
        <v>0.05</v>
      </c>
      <c r="F159" s="85">
        <v>0.2</v>
      </c>
      <c r="G159" s="144">
        <v>5</v>
      </c>
      <c r="H159" s="144">
        <v>10</v>
      </c>
      <c r="J159" s="137" t="s">
        <v>163</v>
      </c>
      <c r="K159" s="85">
        <v>40</v>
      </c>
      <c r="L159" s="85">
        <v>0.55000000000000004</v>
      </c>
      <c r="M159" s="85">
        <v>0.05</v>
      </c>
      <c r="N159" s="85">
        <v>0.2</v>
      </c>
      <c r="O159" s="85">
        <v>5</v>
      </c>
      <c r="P159" s="85">
        <v>10</v>
      </c>
      <c r="Q159" s="77"/>
      <c r="R159" s="91"/>
      <c r="S159" s="92"/>
      <c r="T159" s="92"/>
      <c r="U159" s="92"/>
      <c r="V159" s="92"/>
      <c r="W159" s="92"/>
      <c r="X159" s="92"/>
      <c r="Y159" s="92"/>
    </row>
    <row r="160" spans="2:25" s="71" customFormat="1" ht="31.5" hidden="1" x14ac:dyDescent="0.2">
      <c r="B160" s="137" t="s">
        <v>164</v>
      </c>
      <c r="C160" s="85">
        <v>50</v>
      </c>
      <c r="D160" s="85">
        <v>0.66</v>
      </c>
      <c r="E160" s="85">
        <v>0.39</v>
      </c>
      <c r="F160" s="85">
        <v>0.51</v>
      </c>
      <c r="G160" s="144">
        <v>3</v>
      </c>
      <c r="H160" s="144">
        <v>10</v>
      </c>
      <c r="J160" s="137" t="s">
        <v>164</v>
      </c>
      <c r="K160" s="85">
        <v>50</v>
      </c>
      <c r="L160" s="85">
        <v>0.66</v>
      </c>
      <c r="M160" s="85">
        <v>0.39</v>
      </c>
      <c r="N160" s="85">
        <v>0.51</v>
      </c>
      <c r="O160" s="85">
        <v>3</v>
      </c>
      <c r="P160" s="85">
        <v>10</v>
      </c>
      <c r="Q160" s="77"/>
      <c r="R160" s="91"/>
      <c r="S160" s="92"/>
      <c r="T160" s="92"/>
      <c r="U160" s="92"/>
      <c r="V160" s="92"/>
      <c r="W160" s="92"/>
      <c r="X160" s="92"/>
      <c r="Y160" s="92"/>
    </row>
    <row r="161" spans="2:25" s="71" customFormat="1" ht="31.5" hidden="1" x14ac:dyDescent="0.2">
      <c r="B161" s="137" t="s">
        <v>165</v>
      </c>
      <c r="C161" s="85">
        <v>50</v>
      </c>
      <c r="D161" s="85">
        <v>0.52</v>
      </c>
      <c r="E161" s="85">
        <v>0.26</v>
      </c>
      <c r="F161" s="85">
        <v>0.54</v>
      </c>
      <c r="G161" s="144">
        <v>3</v>
      </c>
      <c r="H161" s="144">
        <v>10</v>
      </c>
      <c r="J161" s="137" t="s">
        <v>165</v>
      </c>
      <c r="K161" s="85">
        <v>50</v>
      </c>
      <c r="L161" s="85">
        <v>0.52</v>
      </c>
      <c r="M161" s="85">
        <v>0.26</v>
      </c>
      <c r="N161" s="85">
        <v>0.54</v>
      </c>
      <c r="O161" s="85">
        <v>3</v>
      </c>
      <c r="P161" s="85">
        <v>10</v>
      </c>
      <c r="Q161" s="77"/>
      <c r="R161" s="91"/>
      <c r="S161" s="92"/>
      <c r="T161" s="92"/>
      <c r="U161" s="92"/>
      <c r="V161" s="92"/>
      <c r="W161" s="92"/>
      <c r="X161" s="92"/>
      <c r="Y161" s="92"/>
    </row>
    <row r="162" spans="2:25" s="71" customFormat="1" ht="31.5" hidden="1" x14ac:dyDescent="0.2">
      <c r="B162" s="137" t="s">
        <v>166</v>
      </c>
      <c r="C162" s="85">
        <v>40</v>
      </c>
      <c r="D162" s="85">
        <v>0.63</v>
      </c>
      <c r="E162" s="85">
        <v>0.21</v>
      </c>
      <c r="F162" s="85">
        <v>0.67</v>
      </c>
      <c r="G162" s="144">
        <v>3</v>
      </c>
      <c r="H162" s="144">
        <v>10</v>
      </c>
      <c r="J162" s="137" t="s">
        <v>166</v>
      </c>
      <c r="K162" s="85">
        <v>40</v>
      </c>
      <c r="L162" s="85">
        <v>0.63</v>
      </c>
      <c r="M162" s="85">
        <v>0.21</v>
      </c>
      <c r="N162" s="85">
        <v>0.67</v>
      </c>
      <c r="O162" s="85">
        <v>3</v>
      </c>
      <c r="P162" s="85">
        <v>10</v>
      </c>
      <c r="Q162" s="77"/>
      <c r="R162" s="91"/>
      <c r="S162" s="92"/>
      <c r="T162" s="92"/>
      <c r="U162" s="92"/>
      <c r="V162" s="92"/>
      <c r="W162" s="92"/>
      <c r="X162" s="92"/>
      <c r="Y162" s="92"/>
    </row>
    <row r="163" spans="2:25" s="71" customFormat="1" ht="15.75" hidden="1" x14ac:dyDescent="0.2">
      <c r="B163" s="137" t="s">
        <v>167</v>
      </c>
      <c r="C163" s="85" t="s">
        <v>168</v>
      </c>
      <c r="D163" s="85">
        <v>0.3</v>
      </c>
      <c r="E163" s="85">
        <v>0.1</v>
      </c>
      <c r="F163" s="85">
        <v>0.2</v>
      </c>
      <c r="G163" s="145">
        <v>0</v>
      </c>
      <c r="H163" s="145">
        <v>0</v>
      </c>
      <c r="J163" s="137" t="s">
        <v>167</v>
      </c>
      <c r="K163" s="85" t="s">
        <v>168</v>
      </c>
      <c r="L163" s="85">
        <v>0.3</v>
      </c>
      <c r="M163" s="85">
        <v>0.1</v>
      </c>
      <c r="N163" s="85">
        <v>0.2</v>
      </c>
      <c r="O163" s="146">
        <v>0</v>
      </c>
      <c r="P163" s="146">
        <v>0</v>
      </c>
      <c r="Q163" s="77"/>
      <c r="R163" s="91"/>
      <c r="S163" s="92"/>
      <c r="T163" s="92"/>
      <c r="U163" s="92"/>
      <c r="V163" s="92"/>
      <c r="W163" s="92"/>
      <c r="X163" s="92"/>
      <c r="Y163" s="92"/>
    </row>
    <row r="164" spans="2:25" s="71" customFormat="1" ht="15.75" hidden="1" x14ac:dyDescent="0.2">
      <c r="B164" s="137" t="s">
        <v>169</v>
      </c>
      <c r="C164" s="85">
        <v>70</v>
      </c>
      <c r="D164" s="85">
        <v>0.05</v>
      </c>
      <c r="E164" s="85">
        <v>0.02</v>
      </c>
      <c r="F164" s="85">
        <v>0.05</v>
      </c>
      <c r="G164" s="145">
        <v>0</v>
      </c>
      <c r="H164" s="145">
        <v>0</v>
      </c>
      <c r="J164" s="137" t="s">
        <v>169</v>
      </c>
      <c r="K164" s="85">
        <v>70</v>
      </c>
      <c r="L164" s="85">
        <v>0.05</v>
      </c>
      <c r="M164" s="85">
        <v>0.02</v>
      </c>
      <c r="N164" s="85">
        <v>0.05</v>
      </c>
      <c r="O164" s="146">
        <v>0</v>
      </c>
      <c r="P164" s="146">
        <v>0</v>
      </c>
      <c r="Q164" s="77"/>
      <c r="R164" s="91"/>
      <c r="S164" s="92"/>
      <c r="T164" s="92"/>
      <c r="U164" s="92"/>
      <c r="V164" s="92"/>
      <c r="W164" s="92"/>
      <c r="X164" s="92"/>
      <c r="Y164" s="92"/>
    </row>
    <row r="165" spans="2:25" s="71" customFormat="1" ht="31.5" hidden="1" x14ac:dyDescent="0.2">
      <c r="B165" s="137" t="s">
        <v>170</v>
      </c>
      <c r="C165" s="85">
        <v>30</v>
      </c>
      <c r="D165" s="85">
        <v>1</v>
      </c>
      <c r="E165" s="85">
        <v>0.3</v>
      </c>
      <c r="F165" s="85">
        <v>0.1</v>
      </c>
      <c r="G165" s="145">
        <v>50</v>
      </c>
      <c r="H165" s="145">
        <v>10</v>
      </c>
      <c r="J165" s="137" t="s">
        <v>170</v>
      </c>
      <c r="K165" s="85">
        <v>30</v>
      </c>
      <c r="L165" s="85">
        <v>1</v>
      </c>
      <c r="M165" s="85">
        <v>0.3</v>
      </c>
      <c r="N165" s="85">
        <v>0.1</v>
      </c>
      <c r="O165" s="146">
        <v>50</v>
      </c>
      <c r="P165" s="146">
        <v>10</v>
      </c>
      <c r="Q165" s="77"/>
      <c r="R165" s="91"/>
      <c r="S165" s="92"/>
      <c r="T165" s="92"/>
      <c r="U165" s="92"/>
      <c r="V165" s="92"/>
      <c r="W165" s="92"/>
      <c r="X165" s="92"/>
      <c r="Y165" s="92"/>
    </row>
    <row r="166" spans="2:25" s="71" customFormat="1" ht="31.5" hidden="1" x14ac:dyDescent="0.2">
      <c r="B166" s="137" t="s">
        <v>171</v>
      </c>
      <c r="C166" s="85">
        <v>30</v>
      </c>
      <c r="D166" s="85">
        <v>0.5</v>
      </c>
      <c r="E166" s="85">
        <v>0.3</v>
      </c>
      <c r="F166" s="85">
        <v>0.5</v>
      </c>
      <c r="G166" s="145">
        <v>50</v>
      </c>
      <c r="H166" s="145">
        <v>10</v>
      </c>
      <c r="J166" s="137" t="s">
        <v>171</v>
      </c>
      <c r="K166" s="85">
        <v>30</v>
      </c>
      <c r="L166" s="85">
        <v>0.5</v>
      </c>
      <c r="M166" s="85">
        <v>0.3</v>
      </c>
      <c r="N166" s="85">
        <v>0.5</v>
      </c>
      <c r="O166" s="146">
        <v>50</v>
      </c>
      <c r="P166" s="146">
        <v>10</v>
      </c>
      <c r="Q166" s="77"/>
      <c r="R166" s="91"/>
      <c r="S166" s="92"/>
      <c r="T166" s="92"/>
      <c r="U166" s="92"/>
      <c r="V166" s="92"/>
      <c r="W166" s="92"/>
      <c r="X166" s="92"/>
      <c r="Y166" s="92"/>
    </row>
    <row r="167" spans="2:25" s="71" customFormat="1" ht="31.5" hidden="1" x14ac:dyDescent="0.2">
      <c r="B167" s="137" t="s">
        <v>172</v>
      </c>
      <c r="C167" s="85">
        <v>90</v>
      </c>
      <c r="D167" s="85">
        <v>14</v>
      </c>
      <c r="E167" s="85">
        <v>5</v>
      </c>
      <c r="F167" s="85">
        <v>1</v>
      </c>
      <c r="G167" s="145">
        <v>50</v>
      </c>
      <c r="H167" s="145">
        <v>10</v>
      </c>
      <c r="J167" s="137" t="s">
        <v>172</v>
      </c>
      <c r="K167" s="85">
        <v>90</v>
      </c>
      <c r="L167" s="85">
        <v>14</v>
      </c>
      <c r="M167" s="85">
        <v>5</v>
      </c>
      <c r="N167" s="85">
        <v>1</v>
      </c>
      <c r="O167" s="146">
        <v>50</v>
      </c>
      <c r="P167" s="146">
        <v>10</v>
      </c>
      <c r="Q167" s="77"/>
      <c r="R167" s="91"/>
      <c r="S167" s="92"/>
      <c r="T167" s="92"/>
      <c r="U167" s="92"/>
      <c r="V167" s="92"/>
      <c r="W167" s="92"/>
      <c r="X167" s="92"/>
      <c r="Y167" s="92"/>
    </row>
    <row r="168" spans="2:25" s="71" customFormat="1" ht="31.5" hidden="1" x14ac:dyDescent="0.2">
      <c r="B168" s="137" t="s">
        <v>173</v>
      </c>
      <c r="C168" s="85">
        <v>95</v>
      </c>
      <c r="D168" s="85">
        <v>5</v>
      </c>
      <c r="E168" s="85">
        <v>16.5</v>
      </c>
      <c r="F168" s="85">
        <v>0.35</v>
      </c>
      <c r="G168" s="145">
        <v>50</v>
      </c>
      <c r="H168" s="145">
        <v>10</v>
      </c>
      <c r="J168" s="137" t="s">
        <v>173</v>
      </c>
      <c r="K168" s="85">
        <v>95</v>
      </c>
      <c r="L168" s="85">
        <v>5</v>
      </c>
      <c r="M168" s="85">
        <v>16.5</v>
      </c>
      <c r="N168" s="85">
        <v>0.35</v>
      </c>
      <c r="O168" s="146">
        <v>50</v>
      </c>
      <c r="P168" s="146">
        <v>10</v>
      </c>
      <c r="Q168" s="77"/>
      <c r="R168" s="91"/>
      <c r="S168" s="92"/>
      <c r="T168" s="92"/>
      <c r="U168" s="92"/>
      <c r="V168" s="92"/>
      <c r="W168" s="92"/>
      <c r="X168" s="92"/>
      <c r="Y168" s="92"/>
    </row>
    <row r="169" spans="2:25" s="71" customFormat="1" ht="20.25" hidden="1" customHeight="1" x14ac:dyDescent="0.2">
      <c r="B169" s="137" t="s">
        <v>174</v>
      </c>
      <c r="C169" s="85">
        <v>5</v>
      </c>
      <c r="D169" s="85">
        <v>0.28000000000000003</v>
      </c>
      <c r="E169" s="85">
        <v>0.11</v>
      </c>
      <c r="F169" s="85">
        <v>0.48</v>
      </c>
      <c r="G169" s="145">
        <v>50</v>
      </c>
      <c r="H169" s="145">
        <v>10</v>
      </c>
      <c r="J169" s="137" t="s">
        <v>174</v>
      </c>
      <c r="K169" s="85">
        <v>5</v>
      </c>
      <c r="L169" s="85">
        <v>0.28000000000000003</v>
      </c>
      <c r="M169" s="85">
        <v>0.11</v>
      </c>
      <c r="N169" s="85">
        <v>0.48</v>
      </c>
      <c r="O169" s="146">
        <v>50</v>
      </c>
      <c r="P169" s="146">
        <v>10</v>
      </c>
      <c r="Q169" s="77"/>
      <c r="R169" s="91"/>
      <c r="S169" s="92"/>
      <c r="T169" s="92"/>
      <c r="U169" s="92"/>
      <c r="V169" s="92"/>
      <c r="W169" s="92"/>
      <c r="X169" s="92"/>
      <c r="Y169" s="92"/>
    </row>
    <row r="170" spans="2:25" s="71" customFormat="1" ht="15.75" hidden="1" x14ac:dyDescent="0.2">
      <c r="B170" s="137" t="s">
        <v>175</v>
      </c>
      <c r="C170" s="85"/>
      <c r="D170" s="85">
        <v>5</v>
      </c>
      <c r="E170" s="85">
        <v>2.2999999999999998</v>
      </c>
      <c r="F170" s="85">
        <v>1.6</v>
      </c>
      <c r="G170" s="145">
        <v>50</v>
      </c>
      <c r="H170" s="145">
        <v>10</v>
      </c>
      <c r="I170" s="147"/>
      <c r="J170" s="137" t="s">
        <v>175</v>
      </c>
      <c r="K170" s="85"/>
      <c r="L170" s="85">
        <v>5</v>
      </c>
      <c r="M170" s="85">
        <v>2.2999999999999998</v>
      </c>
      <c r="N170" s="85">
        <v>1.6</v>
      </c>
      <c r="O170" s="146">
        <v>50</v>
      </c>
      <c r="P170" s="146">
        <v>10</v>
      </c>
      <c r="Q170" s="77"/>
      <c r="R170" s="91"/>
      <c r="S170" s="92"/>
      <c r="T170" s="92"/>
      <c r="U170" s="92"/>
      <c r="V170" s="92"/>
      <c r="W170" s="92"/>
      <c r="X170" s="92"/>
      <c r="Y170" s="92"/>
    </row>
    <row r="171" spans="2:25" s="71" customFormat="1" ht="31.5" hidden="1" x14ac:dyDescent="0.2">
      <c r="B171" s="137" t="s">
        <v>176</v>
      </c>
      <c r="C171" s="85">
        <v>70</v>
      </c>
      <c r="D171" s="85">
        <v>5.7</v>
      </c>
      <c r="E171" s="85">
        <v>2.4</v>
      </c>
      <c r="F171" s="85">
        <v>1.4</v>
      </c>
      <c r="G171" s="145">
        <v>50</v>
      </c>
      <c r="H171" s="145">
        <v>10</v>
      </c>
      <c r="J171" s="137" t="s">
        <v>176</v>
      </c>
      <c r="K171" s="85">
        <v>70</v>
      </c>
      <c r="L171" s="85">
        <v>5.7</v>
      </c>
      <c r="M171" s="85">
        <v>2.4</v>
      </c>
      <c r="N171" s="85">
        <v>1.4</v>
      </c>
      <c r="O171" s="146">
        <v>50</v>
      </c>
      <c r="P171" s="146">
        <v>10</v>
      </c>
      <c r="Q171" s="77"/>
      <c r="R171" s="91"/>
      <c r="S171" s="92"/>
      <c r="T171" s="92"/>
      <c r="U171" s="92"/>
      <c r="V171" s="92"/>
      <c r="W171" s="92"/>
      <c r="X171" s="92"/>
      <c r="Y171" s="92"/>
    </row>
    <row r="172" spans="2:25" s="71" customFormat="1" ht="31.5" hidden="1" x14ac:dyDescent="0.2">
      <c r="B172" s="137" t="s">
        <v>177</v>
      </c>
      <c r="C172" s="85">
        <v>30</v>
      </c>
      <c r="D172" s="85">
        <v>0.8</v>
      </c>
      <c r="E172" s="85">
        <v>0.47</v>
      </c>
      <c r="F172" s="85">
        <v>0.6</v>
      </c>
      <c r="G172" s="145">
        <v>10</v>
      </c>
      <c r="H172" s="145">
        <v>10</v>
      </c>
      <c r="J172" s="137" t="s">
        <v>177</v>
      </c>
      <c r="K172" s="85">
        <v>30</v>
      </c>
      <c r="L172" s="85">
        <v>0.8</v>
      </c>
      <c r="M172" s="85">
        <v>0.47</v>
      </c>
      <c r="N172" s="85">
        <v>0.6</v>
      </c>
      <c r="O172" s="146">
        <v>10</v>
      </c>
      <c r="P172" s="146">
        <v>10</v>
      </c>
      <c r="Q172" s="77"/>
      <c r="R172" s="91"/>
      <c r="S172" s="92"/>
      <c r="T172" s="92"/>
      <c r="U172" s="92"/>
      <c r="V172" s="92"/>
      <c r="W172" s="92"/>
      <c r="X172" s="92"/>
      <c r="Y172" s="92"/>
    </row>
    <row r="173" spans="2:25" s="71" customFormat="1" ht="15.75" hidden="1" x14ac:dyDescent="0.2">
      <c r="B173" s="137" t="s">
        <v>178</v>
      </c>
      <c r="C173" s="85" t="s">
        <v>179</v>
      </c>
      <c r="D173" s="85">
        <v>0.8</v>
      </c>
      <c r="E173" s="85">
        <v>0.3</v>
      </c>
      <c r="F173" s="85">
        <v>1.3</v>
      </c>
      <c r="G173" s="145">
        <v>25</v>
      </c>
      <c r="H173" s="145">
        <v>10</v>
      </c>
      <c r="J173" s="137" t="s">
        <v>178</v>
      </c>
      <c r="K173" s="85" t="s">
        <v>179</v>
      </c>
      <c r="L173" s="85">
        <v>0.8</v>
      </c>
      <c r="M173" s="85">
        <v>0.3</v>
      </c>
      <c r="N173" s="85">
        <v>1.3</v>
      </c>
      <c r="O173" s="146">
        <v>25</v>
      </c>
      <c r="P173" s="146">
        <v>10</v>
      </c>
      <c r="Q173" s="77"/>
      <c r="R173" s="91"/>
      <c r="S173" s="92"/>
      <c r="T173" s="92"/>
      <c r="U173" s="92"/>
      <c r="V173" s="92"/>
      <c r="W173" s="92"/>
      <c r="X173" s="92"/>
      <c r="Y173" s="92"/>
    </row>
    <row r="174" spans="2:25" s="71" customFormat="1" ht="31.5" hidden="1" x14ac:dyDescent="0.2">
      <c r="B174" s="137" t="s">
        <v>180</v>
      </c>
      <c r="C174" s="85">
        <v>40</v>
      </c>
      <c r="D174" s="85">
        <v>1.2</v>
      </c>
      <c r="E174" s="85">
        <v>0.5</v>
      </c>
      <c r="F174" s="85">
        <v>1.7</v>
      </c>
      <c r="G174" s="145">
        <v>25</v>
      </c>
      <c r="H174" s="145">
        <v>10</v>
      </c>
      <c r="J174" s="137" t="s">
        <v>180</v>
      </c>
      <c r="K174" s="85">
        <v>40</v>
      </c>
      <c r="L174" s="85">
        <v>1.2</v>
      </c>
      <c r="M174" s="85">
        <v>0.5</v>
      </c>
      <c r="N174" s="85">
        <v>1.7</v>
      </c>
      <c r="O174" s="146">
        <v>25</v>
      </c>
      <c r="P174" s="146">
        <v>10</v>
      </c>
      <c r="Q174" s="77"/>
      <c r="R174" s="91"/>
      <c r="S174" s="92"/>
      <c r="T174" s="92"/>
      <c r="U174" s="92"/>
      <c r="V174" s="92"/>
      <c r="W174" s="92"/>
      <c r="X174" s="92"/>
      <c r="Y174" s="92"/>
    </row>
    <row r="175" spans="2:25" s="71" customFormat="1" ht="15.75" hidden="1" x14ac:dyDescent="0.2">
      <c r="B175" s="137" t="s">
        <v>181</v>
      </c>
      <c r="C175" s="85">
        <v>0</v>
      </c>
      <c r="D175" s="85">
        <v>0.5</v>
      </c>
      <c r="E175" s="85">
        <v>0.03</v>
      </c>
      <c r="F175" s="85">
        <v>0.3</v>
      </c>
      <c r="G175" s="145">
        <v>50</v>
      </c>
      <c r="H175" s="145">
        <v>10</v>
      </c>
      <c r="J175" s="137" t="s">
        <v>181</v>
      </c>
      <c r="K175" s="85">
        <v>0</v>
      </c>
      <c r="L175" s="85">
        <v>0.5</v>
      </c>
      <c r="M175" s="85">
        <v>0.03</v>
      </c>
      <c r="N175" s="85">
        <v>0.3</v>
      </c>
      <c r="O175" s="146">
        <v>50</v>
      </c>
      <c r="P175" s="146">
        <v>10</v>
      </c>
      <c r="Q175" s="77"/>
      <c r="R175" s="91"/>
      <c r="S175" s="92"/>
      <c r="T175" s="92"/>
      <c r="U175" s="92"/>
      <c r="V175" s="92"/>
      <c r="W175" s="92"/>
      <c r="X175" s="92"/>
      <c r="Y175" s="92"/>
    </row>
    <row r="176" spans="2:25" s="71" customFormat="1" ht="31.5" hidden="1" x14ac:dyDescent="0.2">
      <c r="B176" s="137" t="s">
        <v>182</v>
      </c>
      <c r="C176" s="85">
        <v>20</v>
      </c>
      <c r="D176" s="85">
        <v>0.8</v>
      </c>
      <c r="E176" s="85">
        <v>0.3</v>
      </c>
      <c r="F176" s="85">
        <v>1.2</v>
      </c>
      <c r="G176" s="145">
        <v>50</v>
      </c>
      <c r="H176" s="145">
        <v>10</v>
      </c>
      <c r="J176" s="137" t="s">
        <v>182</v>
      </c>
      <c r="K176" s="85">
        <v>20</v>
      </c>
      <c r="L176" s="85">
        <v>0.8</v>
      </c>
      <c r="M176" s="85">
        <v>0.3</v>
      </c>
      <c r="N176" s="85">
        <v>1.2</v>
      </c>
      <c r="O176" s="146">
        <v>50</v>
      </c>
      <c r="P176" s="146">
        <v>10</v>
      </c>
      <c r="Q176" s="77"/>
      <c r="R176" s="91"/>
      <c r="S176" s="92"/>
      <c r="T176" s="92"/>
      <c r="U176" s="92"/>
      <c r="V176" s="92"/>
      <c r="W176" s="92"/>
      <c r="X176" s="92"/>
      <c r="Y176" s="92"/>
    </row>
    <row r="177" spans="2:38" s="71" customFormat="1" ht="31.5" hidden="1" x14ac:dyDescent="0.2">
      <c r="B177" s="137" t="s">
        <v>183</v>
      </c>
      <c r="C177" s="85">
        <v>40</v>
      </c>
      <c r="D177" s="85">
        <v>1.6</v>
      </c>
      <c r="E177" s="85">
        <v>0.6</v>
      </c>
      <c r="F177" s="85">
        <v>2.4</v>
      </c>
      <c r="G177" s="145">
        <v>50</v>
      </c>
      <c r="H177" s="145">
        <v>10</v>
      </c>
      <c r="J177" s="137" t="s">
        <v>183</v>
      </c>
      <c r="K177" s="85">
        <v>40</v>
      </c>
      <c r="L177" s="85">
        <v>1.6</v>
      </c>
      <c r="M177" s="85">
        <v>0.6</v>
      </c>
      <c r="N177" s="85">
        <v>2.4</v>
      </c>
      <c r="O177" s="146">
        <v>50</v>
      </c>
      <c r="P177" s="146">
        <v>10</v>
      </c>
      <c r="Q177" s="77"/>
      <c r="R177" s="91"/>
      <c r="S177" s="92"/>
      <c r="T177" s="92"/>
      <c r="U177" s="92"/>
      <c r="V177" s="92"/>
      <c r="W177" s="92"/>
      <c r="X177" s="92"/>
      <c r="Y177" s="92"/>
    </row>
    <row r="178" spans="2:38" s="71" customFormat="1" ht="15.75" hidden="1" x14ac:dyDescent="0.25">
      <c r="B178" s="148" t="s">
        <v>184</v>
      </c>
      <c r="C178" s="149"/>
      <c r="D178" s="149"/>
      <c r="E178" s="149"/>
      <c r="F178" s="149"/>
      <c r="G178" s="150">
        <v>50</v>
      </c>
      <c r="H178" s="150">
        <v>10.5</v>
      </c>
      <c r="J178" s="148" t="s">
        <v>184</v>
      </c>
      <c r="K178" s="149"/>
      <c r="L178" s="149"/>
      <c r="M178" s="149"/>
      <c r="N178" s="149"/>
      <c r="O178" s="150">
        <v>50</v>
      </c>
      <c r="P178" s="150">
        <v>10.5</v>
      </c>
      <c r="Q178" s="77"/>
      <c r="R178" s="91"/>
      <c r="S178" s="92"/>
      <c r="T178" s="92"/>
      <c r="U178" s="92"/>
      <c r="V178" s="92"/>
      <c r="W178" s="92"/>
      <c r="X178" s="92"/>
      <c r="Y178" s="92"/>
    </row>
    <row r="179" spans="2:38" s="71" customFormat="1" ht="15.75" hidden="1" x14ac:dyDescent="0.25">
      <c r="B179" s="151" t="s">
        <v>185</v>
      </c>
      <c r="C179" s="149">
        <v>23</v>
      </c>
      <c r="D179" s="149">
        <v>0.76</v>
      </c>
      <c r="E179" s="149">
        <v>0.42</v>
      </c>
      <c r="F179" s="149">
        <v>0.68</v>
      </c>
      <c r="G179" s="150">
        <v>30</v>
      </c>
      <c r="H179" s="150">
        <v>10.5</v>
      </c>
      <c r="J179" s="148" t="s">
        <v>186</v>
      </c>
      <c r="K179" s="149"/>
      <c r="L179" s="149"/>
      <c r="M179" s="149"/>
      <c r="N179" s="149"/>
      <c r="O179" s="150">
        <v>30</v>
      </c>
      <c r="P179" s="150">
        <v>10.5</v>
      </c>
      <c r="Q179" s="77"/>
      <c r="R179" s="91"/>
      <c r="S179" s="92"/>
      <c r="T179" s="92"/>
      <c r="U179" s="92"/>
      <c r="V179" s="92"/>
      <c r="W179" s="92"/>
      <c r="X179" s="92"/>
      <c r="Y179" s="92"/>
    </row>
    <row r="180" spans="2:38" s="71" customFormat="1" ht="15.75" hidden="1" x14ac:dyDescent="0.25">
      <c r="B180" s="152" t="s">
        <v>187</v>
      </c>
      <c r="C180" s="149">
        <v>25</v>
      </c>
      <c r="D180" s="149">
        <v>1.1399999999999999</v>
      </c>
      <c r="E180" s="149">
        <v>1.25</v>
      </c>
      <c r="F180" s="149"/>
      <c r="G180" s="150">
        <v>60</v>
      </c>
      <c r="H180" s="150">
        <v>6.25</v>
      </c>
      <c r="Q180" s="77"/>
      <c r="R180" s="91"/>
      <c r="S180" s="92"/>
      <c r="T180" s="92"/>
      <c r="U180" s="92"/>
      <c r="V180" s="92"/>
      <c r="W180" s="92"/>
      <c r="X180" s="92"/>
      <c r="Y180" s="92"/>
    </row>
    <row r="181" spans="2:38" s="71" customFormat="1" ht="15.75" hidden="1" x14ac:dyDescent="0.25">
      <c r="B181" s="151" t="s">
        <v>188</v>
      </c>
      <c r="C181" s="149">
        <v>50</v>
      </c>
      <c r="D181" s="149">
        <v>0.62</v>
      </c>
      <c r="E181" s="149">
        <v>0.27</v>
      </c>
      <c r="F181" s="149"/>
      <c r="G181" s="150">
        <v>30</v>
      </c>
      <c r="H181" s="150">
        <v>0</v>
      </c>
      <c r="Q181" s="77"/>
      <c r="R181" s="91"/>
      <c r="S181" s="92"/>
      <c r="T181" s="92"/>
      <c r="U181" s="92"/>
      <c r="V181" s="92"/>
      <c r="W181" s="92"/>
      <c r="X181" s="92"/>
      <c r="Y181" s="92"/>
    </row>
    <row r="182" spans="2:38" s="71" customFormat="1" ht="15.75" hidden="1" customHeight="1" x14ac:dyDescent="0.25">
      <c r="B182" s="152" t="s">
        <v>189</v>
      </c>
      <c r="C182" s="149"/>
      <c r="D182" s="149" t="e">
        <v>#REF!</v>
      </c>
      <c r="E182" s="149" t="e">
        <v>#REF!</v>
      </c>
      <c r="F182" s="149"/>
      <c r="G182" s="145">
        <v>25</v>
      </c>
      <c r="H182" s="145">
        <v>0</v>
      </c>
      <c r="R182" s="72"/>
    </row>
    <row r="183" spans="2:38" s="71" customFormat="1" ht="30.75" hidden="1" customHeight="1" x14ac:dyDescent="0.25">
      <c r="B183" s="152" t="s">
        <v>190</v>
      </c>
      <c r="C183" s="149">
        <v>7.5</v>
      </c>
      <c r="D183" s="149">
        <v>0.39</v>
      </c>
      <c r="E183" s="149">
        <v>0.15</v>
      </c>
      <c r="F183" s="149">
        <v>0.47</v>
      </c>
      <c r="G183" s="145">
        <v>50</v>
      </c>
      <c r="H183" s="145">
        <v>11.8</v>
      </c>
      <c r="Q183" s="96"/>
      <c r="R183" s="97"/>
      <c r="S183" s="98"/>
      <c r="T183" s="98"/>
      <c r="U183" s="98"/>
      <c r="V183" s="98"/>
    </row>
    <row r="184" spans="2:38" s="71" customFormat="1" ht="66.75" hidden="1" customHeight="1" x14ac:dyDescent="0.25">
      <c r="B184" s="152" t="s">
        <v>191</v>
      </c>
      <c r="C184" s="149"/>
      <c r="D184" s="149"/>
      <c r="E184" s="149"/>
      <c r="F184" s="149"/>
      <c r="G184" s="145"/>
      <c r="H184" s="145"/>
      <c r="Q184" s="98"/>
      <c r="R184" s="99"/>
    </row>
    <row r="185" spans="2:38" s="71" customFormat="1" ht="30" hidden="1" customHeight="1" x14ac:dyDescent="0.2">
      <c r="B185" s="137" t="s">
        <v>17</v>
      </c>
      <c r="C185" s="85"/>
      <c r="D185" s="121">
        <v>0</v>
      </c>
      <c r="E185" s="121">
        <v>0</v>
      </c>
      <c r="F185" s="122">
        <v>0</v>
      </c>
      <c r="G185" s="144">
        <v>0</v>
      </c>
      <c r="H185" s="144">
        <v>0</v>
      </c>
      <c r="Q185" s="98"/>
      <c r="R185" s="99"/>
      <c r="AK185" s="147"/>
      <c r="AL185" s="147"/>
    </row>
    <row r="186" spans="2:38" s="71" customFormat="1" ht="15.75" hidden="1" customHeight="1" x14ac:dyDescent="0.25">
      <c r="B186" s="148" t="s">
        <v>192</v>
      </c>
      <c r="C186" s="153"/>
      <c r="D186" s="153"/>
      <c r="E186" s="153"/>
      <c r="F186" s="153"/>
      <c r="G186" s="154"/>
      <c r="H186" s="154"/>
      <c r="Q186" s="98"/>
      <c r="R186" s="99"/>
      <c r="AK186" s="98"/>
      <c r="AL186" s="147"/>
    </row>
    <row r="187" spans="2:38" s="71" customFormat="1" ht="15.75" hidden="1" customHeight="1" x14ac:dyDescent="0.2">
      <c r="Q187" s="98"/>
      <c r="R187" s="99"/>
      <c r="AK187" s="98"/>
      <c r="AL187" s="147"/>
    </row>
    <row r="188" spans="2:38" s="71" customFormat="1" ht="15.75" hidden="1" customHeight="1" x14ac:dyDescent="0.2">
      <c r="G188" s="155" t="s">
        <v>193</v>
      </c>
      <c r="H188" s="147" t="s">
        <v>194</v>
      </c>
      <c r="Q188" s="100"/>
      <c r="R188" s="101"/>
      <c r="AK188" s="98"/>
      <c r="AL188" s="147"/>
    </row>
    <row r="189" spans="2:38" s="71" customFormat="1" ht="15.75" hidden="1" customHeight="1" x14ac:dyDescent="0.25">
      <c r="B189" s="35"/>
      <c r="C189" s="35"/>
      <c r="D189" s="35"/>
      <c r="E189" s="35"/>
      <c r="F189" s="34"/>
      <c r="G189" s="35"/>
      <c r="H189" s="35"/>
      <c r="I189" s="36"/>
      <c r="J189" s="36"/>
      <c r="K189" s="36"/>
      <c r="L189" s="36"/>
      <c r="M189" s="36"/>
      <c r="N189" s="36"/>
      <c r="O189" s="36"/>
      <c r="P189" s="36"/>
      <c r="Q189" s="100"/>
      <c r="R189" s="101"/>
      <c r="AK189" s="98"/>
      <c r="AL189" s="147"/>
    </row>
    <row r="190" spans="2:38" s="71" customFormat="1" ht="15.75" hidden="1" x14ac:dyDescent="0.25">
      <c r="B190" s="35"/>
      <c r="C190" s="35"/>
      <c r="D190" s="35"/>
      <c r="E190" s="35"/>
      <c r="F190" s="34"/>
      <c r="G190" s="35"/>
      <c r="H190" s="35"/>
      <c r="I190" s="36"/>
      <c r="J190" s="36"/>
      <c r="K190" s="36"/>
      <c r="L190" s="36"/>
      <c r="M190" s="36"/>
      <c r="N190" s="36"/>
      <c r="O190" s="36"/>
      <c r="P190" s="36"/>
      <c r="Q190" s="100"/>
      <c r="R190" s="101"/>
      <c r="AK190" s="98"/>
      <c r="AL190" s="147"/>
    </row>
    <row r="191" spans="2:38" s="71" customFormat="1" ht="15.75" hidden="1" x14ac:dyDescent="0.25">
      <c r="B191" s="35"/>
      <c r="C191" s="35"/>
      <c r="D191" s="35"/>
      <c r="E191" s="35"/>
      <c r="F191" s="34"/>
      <c r="G191" s="35"/>
      <c r="H191" s="35"/>
      <c r="I191" s="36"/>
      <c r="J191" s="36"/>
      <c r="K191" s="36"/>
      <c r="L191" s="36"/>
      <c r="M191" s="36"/>
      <c r="N191" s="36"/>
      <c r="O191" s="36"/>
      <c r="P191" s="36"/>
      <c r="Q191" s="100"/>
      <c r="R191" s="101"/>
      <c r="AK191" s="98"/>
      <c r="AL191" s="147"/>
    </row>
    <row r="192" spans="2:38" s="71" customFormat="1" ht="34.5" hidden="1" customHeight="1" x14ac:dyDescent="0.25">
      <c r="B192" s="35"/>
      <c r="C192" s="35"/>
      <c r="D192" s="35"/>
      <c r="E192" s="35"/>
      <c r="F192" s="34"/>
      <c r="G192" s="35"/>
      <c r="H192" s="35"/>
      <c r="I192" s="36"/>
      <c r="J192" s="36"/>
      <c r="K192" s="36"/>
      <c r="L192" s="36"/>
      <c r="M192" s="36"/>
      <c r="N192" s="36"/>
      <c r="O192" s="36"/>
      <c r="P192" s="36"/>
      <c r="Q192" s="100"/>
      <c r="R192" s="101"/>
      <c r="AK192" s="98"/>
      <c r="AL192" s="147"/>
    </row>
    <row r="193" spans="2:38" s="71" customFormat="1" ht="31.5" hidden="1" customHeight="1" x14ac:dyDescent="0.25">
      <c r="B193" s="35"/>
      <c r="C193" s="35"/>
      <c r="D193" s="35"/>
      <c r="E193" s="35"/>
      <c r="F193" s="34"/>
      <c r="G193" s="35"/>
      <c r="H193" s="35"/>
      <c r="I193" s="36"/>
      <c r="J193" s="36"/>
      <c r="K193" s="36"/>
      <c r="L193" s="36"/>
      <c r="M193" s="36"/>
      <c r="N193" s="36"/>
      <c r="O193" s="36"/>
      <c r="P193" s="36"/>
      <c r="Q193" s="100"/>
      <c r="R193" s="101"/>
      <c r="AK193" s="98"/>
      <c r="AL193" s="147"/>
    </row>
    <row r="194" spans="2:38" s="71" customFormat="1" ht="15.75" hidden="1" x14ac:dyDescent="0.25">
      <c r="B194" s="35"/>
      <c r="C194" s="35"/>
      <c r="D194" s="35"/>
      <c r="E194" s="35"/>
      <c r="F194" s="34"/>
      <c r="G194" s="35"/>
      <c r="H194" s="35"/>
      <c r="I194" s="36"/>
      <c r="J194" s="36"/>
      <c r="K194" s="36"/>
      <c r="L194" s="36"/>
      <c r="M194" s="36"/>
      <c r="N194" s="36"/>
      <c r="O194" s="36"/>
      <c r="P194" s="36"/>
      <c r="Q194" s="100"/>
      <c r="R194" s="101"/>
      <c r="AK194" s="98"/>
      <c r="AL194" s="147"/>
    </row>
    <row r="195" spans="2:38" s="71" customFormat="1" ht="33.75" hidden="1" customHeight="1" x14ac:dyDescent="0.25">
      <c r="B195" s="35"/>
      <c r="C195" s="35"/>
      <c r="D195" s="35"/>
      <c r="E195" s="35"/>
      <c r="F195" s="34"/>
      <c r="G195" s="35"/>
      <c r="H195" s="35"/>
      <c r="I195" s="36"/>
      <c r="J195" s="36"/>
      <c r="K195" s="36"/>
      <c r="L195" s="36"/>
      <c r="M195" s="36"/>
      <c r="N195" s="36"/>
      <c r="O195" s="36"/>
      <c r="P195" s="36"/>
      <c r="Q195" s="100"/>
      <c r="R195" s="101"/>
      <c r="AK195" s="98"/>
      <c r="AL195" s="147"/>
    </row>
    <row r="196" spans="2:38" s="71" customFormat="1" ht="33.75" hidden="1" customHeight="1" x14ac:dyDescent="0.25">
      <c r="B196" s="35"/>
      <c r="C196" s="35"/>
      <c r="D196" s="35"/>
      <c r="E196" s="35"/>
      <c r="F196" s="34"/>
      <c r="G196" s="35"/>
      <c r="H196" s="35"/>
      <c r="I196" s="36"/>
      <c r="J196" s="36"/>
      <c r="K196" s="36"/>
      <c r="L196" s="36"/>
      <c r="M196" s="36"/>
      <c r="N196" s="36"/>
      <c r="O196" s="36"/>
      <c r="P196" s="36"/>
      <c r="R196" s="72"/>
      <c r="AK196" s="98"/>
      <c r="AL196" s="147"/>
    </row>
    <row r="197" spans="2:38" s="71" customFormat="1" ht="32.25" hidden="1" customHeight="1" x14ac:dyDescent="0.25">
      <c r="B197" s="35"/>
      <c r="C197" s="35"/>
      <c r="D197" s="35"/>
      <c r="E197" s="35"/>
      <c r="F197" s="34"/>
      <c r="G197" s="35"/>
      <c r="H197" s="35"/>
      <c r="I197" s="36"/>
      <c r="J197" s="36"/>
      <c r="K197" s="36"/>
      <c r="L197" s="36"/>
      <c r="M197" s="36"/>
      <c r="N197" s="36"/>
      <c r="O197" s="36"/>
      <c r="P197" s="36"/>
      <c r="R197" s="72"/>
      <c r="AK197" s="98"/>
      <c r="AL197" s="147"/>
    </row>
    <row r="198" spans="2:38" s="71" customFormat="1" ht="15.75" hidden="1" x14ac:dyDescent="0.25">
      <c r="B198" s="35"/>
      <c r="C198" s="35"/>
      <c r="D198" s="35"/>
      <c r="E198" s="35"/>
      <c r="F198" s="34"/>
      <c r="G198" s="35"/>
      <c r="H198" s="35"/>
      <c r="I198" s="36"/>
      <c r="J198" s="36"/>
      <c r="K198" s="36"/>
      <c r="L198" s="36"/>
      <c r="M198" s="36"/>
      <c r="N198" s="36"/>
      <c r="O198" s="36"/>
      <c r="P198" s="36"/>
      <c r="R198" s="72"/>
      <c r="AK198" s="98"/>
      <c r="AL198" s="147"/>
    </row>
    <row r="199" spans="2:38" s="71" customFormat="1" ht="15.75" hidden="1" x14ac:dyDescent="0.25">
      <c r="B199" s="35"/>
      <c r="C199" s="35"/>
      <c r="D199" s="35"/>
      <c r="E199" s="35"/>
      <c r="F199" s="34"/>
      <c r="G199" s="35"/>
      <c r="H199" s="35"/>
      <c r="I199" s="36"/>
      <c r="J199" s="36"/>
      <c r="K199" s="36"/>
      <c r="L199" s="36"/>
      <c r="M199" s="36"/>
      <c r="N199" s="36"/>
      <c r="O199" s="36"/>
      <c r="P199" s="36"/>
      <c r="R199" s="72"/>
      <c r="AK199" s="98"/>
      <c r="AL199" s="147"/>
    </row>
    <row r="200" spans="2:38" s="71" customFormat="1" ht="15.75" hidden="1" x14ac:dyDescent="0.25">
      <c r="B200" s="35"/>
      <c r="C200" s="35"/>
      <c r="D200" s="35"/>
      <c r="E200" s="35"/>
      <c r="F200" s="34"/>
      <c r="G200" s="35"/>
      <c r="H200" s="35"/>
      <c r="I200" s="36"/>
      <c r="J200" s="36"/>
      <c r="K200" s="36"/>
      <c r="L200" s="36"/>
      <c r="M200" s="36"/>
      <c r="N200" s="36"/>
      <c r="O200" s="36"/>
      <c r="P200" s="36"/>
      <c r="R200" s="72"/>
      <c r="AK200" s="98"/>
      <c r="AL200" s="147"/>
    </row>
    <row r="201" spans="2:38" s="71" customFormat="1" ht="15.75" hidden="1" x14ac:dyDescent="0.25">
      <c r="B201" s="35"/>
      <c r="C201" s="35"/>
      <c r="D201" s="35"/>
      <c r="E201" s="35"/>
      <c r="F201" s="34"/>
      <c r="G201" s="35"/>
      <c r="H201" s="35"/>
      <c r="I201" s="36"/>
      <c r="J201" s="36"/>
      <c r="K201" s="36"/>
      <c r="L201" s="36"/>
      <c r="M201" s="36"/>
      <c r="N201" s="36"/>
      <c r="O201" s="36"/>
      <c r="P201" s="36"/>
      <c r="R201" s="72"/>
      <c r="AK201" s="98"/>
      <c r="AL201" s="147"/>
    </row>
    <row r="202" spans="2:38" s="71" customFormat="1" ht="15.75" hidden="1" x14ac:dyDescent="0.25">
      <c r="B202" s="35"/>
      <c r="C202" s="35"/>
      <c r="D202" s="35"/>
      <c r="E202" s="35"/>
      <c r="F202" s="34"/>
      <c r="G202" s="35"/>
      <c r="H202" s="35"/>
      <c r="I202" s="36"/>
      <c r="J202" s="36"/>
      <c r="K202" s="36"/>
      <c r="L202" s="36"/>
      <c r="M202" s="36"/>
      <c r="N202" s="36"/>
      <c r="O202" s="36"/>
      <c r="P202" s="36"/>
      <c r="R202" s="72"/>
      <c r="AK202" s="98"/>
      <c r="AL202" s="147"/>
    </row>
    <row r="203" spans="2:38" s="71" customFormat="1" ht="16.5" hidden="1" customHeight="1" x14ac:dyDescent="0.25">
      <c r="B203" s="35"/>
      <c r="C203" s="35"/>
      <c r="D203" s="35"/>
      <c r="E203" s="35"/>
      <c r="F203" s="34"/>
      <c r="G203" s="35"/>
      <c r="H203" s="35"/>
      <c r="I203" s="36"/>
      <c r="J203" s="36"/>
      <c r="K203" s="36"/>
      <c r="L203" s="36"/>
      <c r="M203" s="36"/>
      <c r="N203" s="36"/>
      <c r="O203" s="36"/>
      <c r="P203" s="36"/>
      <c r="R203" s="72"/>
      <c r="AK203" s="98"/>
      <c r="AL203" s="147"/>
    </row>
    <row r="204" spans="2:38" s="71" customFormat="1" ht="15.75" hidden="1" x14ac:dyDescent="0.25">
      <c r="B204" s="35"/>
      <c r="C204" s="35"/>
      <c r="D204" s="35"/>
      <c r="E204" s="35"/>
      <c r="F204" s="34"/>
      <c r="G204" s="35"/>
      <c r="H204" s="35"/>
      <c r="I204" s="36"/>
      <c r="J204" s="36"/>
      <c r="K204" s="36"/>
      <c r="L204" s="36"/>
      <c r="M204" s="36"/>
      <c r="N204" s="36"/>
      <c r="O204" s="36"/>
      <c r="P204" s="36"/>
      <c r="R204" s="72"/>
      <c r="AK204" s="98"/>
      <c r="AL204" s="147"/>
    </row>
    <row r="205" spans="2:38" s="71" customFormat="1" ht="15.75" hidden="1" x14ac:dyDescent="0.25">
      <c r="B205" s="35"/>
      <c r="C205" s="35"/>
      <c r="D205" s="35"/>
      <c r="E205" s="35"/>
      <c r="F205" s="34"/>
      <c r="G205" s="35"/>
      <c r="H205" s="35"/>
      <c r="I205" s="36"/>
      <c r="J205" s="36"/>
      <c r="K205" s="36"/>
      <c r="L205" s="36"/>
      <c r="M205" s="36"/>
      <c r="N205" s="36"/>
      <c r="O205" s="36"/>
      <c r="P205" s="36"/>
      <c r="R205" s="72"/>
      <c r="AK205" s="98"/>
      <c r="AL205" s="147"/>
    </row>
    <row r="206" spans="2:38" s="71" customFormat="1" ht="15.75" hidden="1" x14ac:dyDescent="0.25">
      <c r="B206" s="35"/>
      <c r="C206" s="35"/>
      <c r="D206" s="35"/>
      <c r="E206" s="35"/>
      <c r="F206" s="34"/>
      <c r="G206" s="35"/>
      <c r="H206" s="35"/>
      <c r="I206" s="36"/>
      <c r="J206" s="36"/>
      <c r="K206" s="36"/>
      <c r="L206" s="36"/>
      <c r="M206" s="36"/>
      <c r="N206" s="36"/>
      <c r="O206" s="36"/>
      <c r="P206" s="36"/>
      <c r="R206" s="72"/>
      <c r="AK206" s="98"/>
      <c r="AL206" s="147"/>
    </row>
    <row r="207" spans="2:38" s="71" customFormat="1" hidden="1" x14ac:dyDescent="0.25">
      <c r="B207" s="35"/>
      <c r="C207" s="35"/>
      <c r="D207" s="35"/>
      <c r="E207" s="35"/>
      <c r="F207" s="34"/>
      <c r="G207" s="35"/>
      <c r="H207" s="35"/>
      <c r="I207" s="36"/>
      <c r="J207" s="36"/>
      <c r="K207" s="36"/>
      <c r="L207" s="36"/>
      <c r="M207" s="36"/>
      <c r="N207" s="36"/>
      <c r="O207" s="36"/>
      <c r="P207" s="36"/>
      <c r="R207" s="72"/>
    </row>
    <row r="208" spans="2:38" s="71" customFormat="1" hidden="1" x14ac:dyDescent="0.25">
      <c r="B208" s="35"/>
      <c r="C208" s="35"/>
      <c r="D208" s="35"/>
      <c r="E208" s="35"/>
      <c r="F208" s="34"/>
      <c r="G208" s="35"/>
      <c r="H208" s="35"/>
      <c r="I208" s="36"/>
      <c r="J208" s="36"/>
      <c r="K208" s="36"/>
      <c r="L208" s="36"/>
      <c r="M208" s="36"/>
      <c r="N208" s="36"/>
      <c r="O208" s="36"/>
      <c r="P208" s="36"/>
      <c r="R208" s="72"/>
    </row>
    <row r="209" spans="2:18" s="71" customFormat="1" hidden="1" x14ac:dyDescent="0.25">
      <c r="B209" s="35"/>
      <c r="C209" s="35"/>
      <c r="D209" s="35"/>
      <c r="E209" s="35"/>
      <c r="F209" s="34"/>
      <c r="G209" s="35"/>
      <c r="H209" s="35"/>
      <c r="I209" s="36"/>
      <c r="J209" s="36"/>
      <c r="K209" s="36"/>
      <c r="L209" s="36"/>
      <c r="M209" s="36"/>
      <c r="N209" s="36"/>
      <c r="O209" s="36"/>
      <c r="P209" s="36"/>
      <c r="R209" s="72"/>
    </row>
    <row r="210" spans="2:18" s="71" customFormat="1" hidden="1" x14ac:dyDescent="0.25">
      <c r="B210" s="35"/>
      <c r="C210" s="35"/>
      <c r="D210" s="35"/>
      <c r="E210" s="35"/>
      <c r="F210" s="34"/>
      <c r="G210" s="35"/>
      <c r="H210" s="35"/>
      <c r="I210" s="36"/>
      <c r="J210" s="36"/>
      <c r="K210" s="36"/>
      <c r="L210" s="36"/>
      <c r="M210" s="36"/>
      <c r="N210" s="36"/>
      <c r="O210" s="36"/>
      <c r="P210" s="36"/>
      <c r="R210" s="72"/>
    </row>
    <row r="211" spans="2:18" s="71" customFormat="1" hidden="1" x14ac:dyDescent="0.25">
      <c r="B211" s="35"/>
      <c r="C211" s="35"/>
      <c r="D211" s="35"/>
      <c r="E211" s="35"/>
      <c r="F211" s="34"/>
      <c r="G211" s="35"/>
      <c r="H211" s="35"/>
      <c r="I211" s="36"/>
      <c r="J211" s="36"/>
      <c r="K211" s="36"/>
      <c r="L211" s="36"/>
      <c r="M211" s="36"/>
      <c r="N211" s="36"/>
      <c r="O211" s="36"/>
      <c r="P211" s="36"/>
      <c r="R211" s="72"/>
    </row>
    <row r="212" spans="2:18" s="71" customFormat="1" hidden="1" x14ac:dyDescent="0.25">
      <c r="B212" s="35"/>
      <c r="C212" s="35"/>
      <c r="D212" s="35"/>
      <c r="E212" s="35"/>
      <c r="F212" s="34"/>
      <c r="G212" s="35"/>
      <c r="H212" s="35"/>
      <c r="I212" s="36"/>
      <c r="J212" s="36"/>
      <c r="K212" s="36"/>
      <c r="L212" s="36"/>
      <c r="M212" s="36"/>
      <c r="N212" s="36"/>
      <c r="O212" s="36"/>
      <c r="P212" s="36"/>
      <c r="R212" s="72"/>
    </row>
    <row r="213" spans="2:18" s="71" customFormat="1" ht="15.75" hidden="1" customHeight="1" x14ac:dyDescent="0.25">
      <c r="B213" s="35"/>
      <c r="C213" s="35"/>
      <c r="D213" s="35"/>
      <c r="E213" s="35"/>
      <c r="F213" s="34"/>
      <c r="G213" s="35"/>
      <c r="H213" s="35"/>
      <c r="I213" s="36"/>
      <c r="J213" s="36"/>
      <c r="K213" s="36"/>
      <c r="L213" s="36"/>
      <c r="M213" s="36"/>
      <c r="N213" s="36"/>
      <c r="O213" s="36"/>
      <c r="P213" s="36"/>
      <c r="R213" s="72"/>
    </row>
    <row r="214" spans="2:18" s="71" customFormat="1" ht="33.75" hidden="1" customHeight="1" x14ac:dyDescent="0.25">
      <c r="B214" s="35"/>
      <c r="C214" s="35"/>
      <c r="D214" s="35"/>
      <c r="E214" s="35"/>
      <c r="F214" s="34"/>
      <c r="G214" s="35"/>
      <c r="H214" s="35"/>
      <c r="I214" s="36"/>
      <c r="J214" s="36"/>
      <c r="K214" s="36"/>
      <c r="L214" s="36"/>
      <c r="M214" s="36"/>
      <c r="N214" s="36"/>
      <c r="O214" s="36"/>
      <c r="P214" s="36"/>
      <c r="R214" s="72"/>
    </row>
    <row r="215" spans="2:18" s="71" customFormat="1" hidden="1" x14ac:dyDescent="0.25">
      <c r="B215" s="35"/>
      <c r="C215" s="35"/>
      <c r="D215" s="35"/>
      <c r="E215" s="35"/>
      <c r="F215" s="34"/>
      <c r="G215" s="35"/>
      <c r="H215" s="35"/>
      <c r="I215" s="36"/>
      <c r="J215" s="36"/>
      <c r="K215" s="36"/>
      <c r="L215" s="36"/>
      <c r="M215" s="36"/>
      <c r="N215" s="36"/>
      <c r="O215" s="36"/>
      <c r="P215" s="36"/>
      <c r="R215" s="72"/>
    </row>
    <row r="216" spans="2:18" s="71" customFormat="1" hidden="1" x14ac:dyDescent="0.25">
      <c r="B216" s="35"/>
      <c r="C216" s="35"/>
      <c r="D216" s="35"/>
      <c r="E216" s="35"/>
      <c r="F216" s="34"/>
      <c r="G216" s="35"/>
      <c r="H216" s="35"/>
      <c r="I216" s="36"/>
      <c r="J216" s="36"/>
      <c r="K216" s="36"/>
      <c r="L216" s="36"/>
      <c r="M216" s="36"/>
      <c r="N216" s="36"/>
      <c r="O216" s="36"/>
      <c r="P216" s="36"/>
      <c r="R216" s="72"/>
    </row>
    <row r="217" spans="2:18" s="71" customFormat="1" hidden="1" x14ac:dyDescent="0.25">
      <c r="B217" s="35"/>
      <c r="C217" s="35"/>
      <c r="D217" s="35"/>
      <c r="E217" s="35"/>
      <c r="F217" s="34"/>
      <c r="G217" s="35"/>
      <c r="H217" s="35"/>
      <c r="I217" s="36"/>
      <c r="J217" s="36"/>
      <c r="K217" s="36"/>
      <c r="L217" s="36"/>
      <c r="M217" s="36"/>
      <c r="N217" s="36"/>
      <c r="O217" s="36"/>
      <c r="P217" s="36"/>
      <c r="R217" s="72"/>
    </row>
    <row r="218" spans="2:18" s="71" customFormat="1" hidden="1" x14ac:dyDescent="0.25">
      <c r="B218" s="35"/>
      <c r="C218" s="35"/>
      <c r="D218" s="35"/>
      <c r="E218" s="35"/>
      <c r="F218" s="34"/>
      <c r="G218" s="35"/>
      <c r="H218" s="35"/>
      <c r="I218" s="36"/>
      <c r="J218" s="36"/>
      <c r="K218" s="36"/>
      <c r="L218" s="36"/>
      <c r="M218" s="36"/>
      <c r="N218" s="36"/>
      <c r="O218" s="36"/>
      <c r="P218" s="36"/>
      <c r="R218" s="72"/>
    </row>
    <row r="219" spans="2:18" s="71" customFormat="1" hidden="1" x14ac:dyDescent="0.25">
      <c r="B219" s="35"/>
      <c r="C219" s="35"/>
      <c r="D219" s="35"/>
      <c r="E219" s="35"/>
      <c r="F219" s="34"/>
      <c r="G219" s="35"/>
      <c r="H219" s="35"/>
      <c r="I219" s="36"/>
      <c r="J219" s="36"/>
      <c r="K219" s="36"/>
      <c r="L219" s="36"/>
      <c r="M219" s="36"/>
      <c r="N219" s="36"/>
      <c r="O219" s="36"/>
      <c r="P219" s="36"/>
      <c r="R219" s="72"/>
    </row>
    <row r="220" spans="2:18" s="71" customFormat="1" hidden="1" x14ac:dyDescent="0.25">
      <c r="B220" s="35"/>
      <c r="C220" s="35"/>
      <c r="D220" s="35"/>
      <c r="E220" s="35"/>
      <c r="F220" s="34"/>
      <c r="G220" s="35"/>
      <c r="H220" s="35"/>
      <c r="I220" s="36"/>
      <c r="J220" s="36"/>
      <c r="K220" s="36"/>
      <c r="L220" s="36"/>
      <c r="M220" s="36"/>
      <c r="N220" s="36"/>
      <c r="O220" s="36"/>
      <c r="P220" s="36"/>
      <c r="R220" s="72"/>
    </row>
    <row r="221" spans="2:18" s="71" customFormat="1" hidden="1" x14ac:dyDescent="0.25">
      <c r="B221" s="35"/>
      <c r="C221" s="35"/>
      <c r="D221" s="35"/>
      <c r="E221" s="35"/>
      <c r="F221" s="34"/>
      <c r="G221" s="35"/>
      <c r="H221" s="35"/>
      <c r="I221" s="36"/>
      <c r="J221" s="36"/>
      <c r="K221" s="36"/>
      <c r="L221" s="36"/>
      <c r="M221" s="36"/>
      <c r="N221" s="36"/>
      <c r="O221" s="36"/>
      <c r="P221" s="36"/>
      <c r="R221" s="72"/>
    </row>
    <row r="222" spans="2:18" s="71" customFormat="1" hidden="1" x14ac:dyDescent="0.25">
      <c r="B222" s="35"/>
      <c r="C222" s="35"/>
      <c r="D222" s="35"/>
      <c r="E222" s="35"/>
      <c r="F222" s="34"/>
      <c r="G222" s="35"/>
      <c r="H222" s="35"/>
      <c r="I222" s="36"/>
      <c r="J222" s="36"/>
      <c r="K222" s="36"/>
      <c r="L222" s="36"/>
      <c r="M222" s="36"/>
      <c r="N222" s="36"/>
      <c r="O222" s="36"/>
      <c r="P222" s="36"/>
      <c r="R222" s="72"/>
    </row>
    <row r="223" spans="2:18" s="71" customFormat="1" hidden="1" x14ac:dyDescent="0.25">
      <c r="B223" s="35"/>
      <c r="C223" s="35"/>
      <c r="D223" s="35"/>
      <c r="E223" s="35"/>
      <c r="F223" s="34"/>
      <c r="G223" s="35"/>
      <c r="H223" s="35"/>
      <c r="I223" s="36"/>
      <c r="J223" s="36"/>
      <c r="K223" s="36"/>
      <c r="L223" s="36"/>
      <c r="M223" s="36"/>
      <c r="N223" s="36"/>
      <c r="O223" s="36"/>
      <c r="P223" s="36"/>
      <c r="R223" s="72"/>
    </row>
    <row r="224" spans="2:18" s="71" customFormat="1" hidden="1" x14ac:dyDescent="0.25">
      <c r="B224" s="35"/>
      <c r="C224" s="35"/>
      <c r="D224" s="35"/>
      <c r="E224" s="35"/>
      <c r="F224" s="34"/>
      <c r="G224" s="35"/>
      <c r="H224" s="35"/>
      <c r="I224" s="36"/>
      <c r="J224" s="36"/>
      <c r="K224" s="36"/>
      <c r="L224" s="36"/>
      <c r="M224" s="36"/>
      <c r="N224" s="36"/>
      <c r="O224" s="36"/>
      <c r="P224" s="36"/>
      <c r="R224" s="72"/>
    </row>
    <row r="225" spans="1:22" s="71" customFormat="1" hidden="1" x14ac:dyDescent="0.25">
      <c r="B225" s="35"/>
      <c r="C225" s="35"/>
      <c r="D225" s="35"/>
      <c r="E225" s="35"/>
      <c r="F225" s="34"/>
      <c r="G225" s="35"/>
      <c r="H225" s="35"/>
      <c r="I225" s="36"/>
      <c r="J225" s="36"/>
      <c r="K225" s="36"/>
      <c r="L225" s="36"/>
      <c r="M225" s="36"/>
      <c r="N225" s="36"/>
      <c r="O225" s="36"/>
      <c r="P225" s="36"/>
      <c r="R225" s="72"/>
    </row>
    <row r="226" spans="1:22" s="71" customFormat="1" hidden="1" x14ac:dyDescent="0.25">
      <c r="B226" s="35"/>
      <c r="C226" s="35"/>
      <c r="D226" s="35"/>
      <c r="E226" s="35"/>
      <c r="F226" s="34"/>
      <c r="G226" s="35"/>
      <c r="H226" s="35"/>
      <c r="I226" s="36"/>
      <c r="J226" s="36"/>
      <c r="K226" s="36"/>
      <c r="L226" s="36"/>
      <c r="M226" s="36"/>
      <c r="N226" s="36"/>
      <c r="O226" s="36"/>
      <c r="P226" s="36"/>
      <c r="R226" s="72"/>
    </row>
    <row r="227" spans="1:22" s="71" customFormat="1" hidden="1" x14ac:dyDescent="0.25">
      <c r="B227" s="35"/>
      <c r="C227" s="35"/>
      <c r="D227" s="35"/>
      <c r="E227" s="35"/>
      <c r="F227" s="34"/>
      <c r="G227" s="35"/>
      <c r="H227" s="35"/>
      <c r="I227" s="36"/>
      <c r="J227" s="36"/>
      <c r="K227" s="36"/>
      <c r="L227" s="36"/>
      <c r="M227" s="36"/>
      <c r="N227" s="36"/>
      <c r="O227" s="36"/>
      <c r="P227" s="36"/>
      <c r="R227" s="72"/>
    </row>
    <row r="228" spans="1:22" s="71" customFormat="1" hidden="1" x14ac:dyDescent="0.25">
      <c r="B228" s="35"/>
      <c r="C228" s="35"/>
      <c r="D228" s="35"/>
      <c r="E228" s="35"/>
      <c r="F228" s="34"/>
      <c r="G228" s="35"/>
      <c r="H228" s="35"/>
      <c r="I228" s="36"/>
      <c r="J228" s="36"/>
      <c r="K228" s="36"/>
      <c r="L228" s="36"/>
      <c r="M228" s="36"/>
      <c r="N228" s="36"/>
      <c r="O228" s="36"/>
      <c r="P228" s="36"/>
      <c r="R228" s="72"/>
    </row>
    <row r="229" spans="1:22" s="71" customFormat="1" hidden="1" x14ac:dyDescent="0.25">
      <c r="B229" s="35"/>
      <c r="C229" s="35"/>
      <c r="D229" s="35"/>
      <c r="E229" s="35"/>
      <c r="F229" s="34"/>
      <c r="G229" s="35"/>
      <c r="H229" s="35"/>
      <c r="I229" s="36"/>
      <c r="J229" s="36"/>
      <c r="K229" s="36"/>
      <c r="L229" s="36"/>
      <c r="M229" s="36"/>
      <c r="N229" s="36"/>
      <c r="O229" s="36"/>
      <c r="P229" s="36"/>
      <c r="R229" s="72"/>
    </row>
    <row r="230" spans="1:22" s="35" customFormat="1" hidden="1" x14ac:dyDescent="0.25">
      <c r="A230" s="34"/>
      <c r="F230" s="34"/>
      <c r="I230" s="36"/>
      <c r="J230" s="36"/>
      <c r="K230" s="36"/>
      <c r="L230" s="36"/>
      <c r="M230" s="36"/>
      <c r="N230" s="36"/>
      <c r="O230" s="36"/>
      <c r="P230" s="36"/>
      <c r="Q230" s="37"/>
      <c r="R230" s="38"/>
      <c r="S230" s="39"/>
      <c r="T230" s="40"/>
      <c r="U230" s="40"/>
      <c r="V230" s="40"/>
    </row>
    <row r="231" spans="1:22" s="35" customFormat="1" hidden="1" x14ac:dyDescent="0.25">
      <c r="A231" s="34"/>
      <c r="F231" s="34"/>
      <c r="I231" s="36"/>
      <c r="J231" s="36"/>
      <c r="K231" s="36"/>
      <c r="L231" s="36"/>
      <c r="M231" s="36"/>
      <c r="N231" s="36"/>
      <c r="O231" s="36"/>
      <c r="P231" s="36"/>
      <c r="Q231" s="37"/>
      <c r="R231" s="38"/>
      <c r="S231" s="39"/>
      <c r="T231" s="40"/>
      <c r="U231" s="40"/>
      <c r="V231" s="40"/>
    </row>
    <row r="232" spans="1:22" s="35" customFormat="1" hidden="1" x14ac:dyDescent="0.25">
      <c r="A232" s="34"/>
      <c r="F232" s="34"/>
      <c r="I232" s="36"/>
      <c r="J232" s="36"/>
      <c r="K232" s="36"/>
      <c r="L232" s="36"/>
      <c r="M232" s="36"/>
      <c r="N232" s="36"/>
      <c r="O232" s="36"/>
      <c r="P232" s="36"/>
      <c r="Q232" s="37"/>
      <c r="R232" s="38"/>
      <c r="S232" s="39"/>
      <c r="T232" s="40"/>
      <c r="U232" s="40"/>
      <c r="V232" s="40"/>
    </row>
    <row r="233" spans="1:22" s="35" customFormat="1" hidden="1" x14ac:dyDescent="0.25">
      <c r="A233" s="34"/>
      <c r="F233" s="34"/>
      <c r="I233" s="36"/>
      <c r="J233" s="36"/>
      <c r="K233" s="36"/>
      <c r="L233" s="36"/>
      <c r="M233" s="36"/>
      <c r="N233" s="36"/>
      <c r="O233" s="36"/>
      <c r="P233" s="36"/>
      <c r="Q233" s="37"/>
      <c r="R233" s="38"/>
      <c r="S233" s="39"/>
      <c r="T233" s="40"/>
      <c r="U233" s="40"/>
      <c r="V233" s="40"/>
    </row>
    <row r="234" spans="1:22" s="35" customFormat="1" hidden="1" x14ac:dyDescent="0.25">
      <c r="A234" s="34"/>
      <c r="F234" s="34"/>
      <c r="I234" s="36"/>
      <c r="J234" s="36"/>
      <c r="K234" s="36"/>
      <c r="L234" s="36"/>
      <c r="M234" s="36"/>
      <c r="N234" s="36"/>
      <c r="O234" s="36"/>
      <c r="P234" s="36"/>
      <c r="Q234" s="37"/>
      <c r="R234" s="38"/>
      <c r="S234" s="39"/>
      <c r="T234" s="40"/>
      <c r="U234" s="40"/>
      <c r="V234" s="40"/>
    </row>
    <row r="235" spans="1:22" s="35" customFormat="1" hidden="1" x14ac:dyDescent="0.25">
      <c r="A235" s="34"/>
      <c r="F235" s="34"/>
      <c r="I235" s="36"/>
      <c r="J235" s="36"/>
      <c r="K235" s="36"/>
      <c r="L235" s="36"/>
      <c r="M235" s="36"/>
      <c r="N235" s="36"/>
      <c r="O235" s="36"/>
      <c r="P235" s="36"/>
      <c r="Q235" s="37"/>
      <c r="R235" s="38"/>
      <c r="S235" s="39"/>
      <c r="T235" s="40"/>
      <c r="U235" s="40"/>
      <c r="V235" s="40"/>
    </row>
    <row r="236" spans="1:22" s="35" customFormat="1" hidden="1" x14ac:dyDescent="0.25">
      <c r="A236" s="34"/>
      <c r="F236" s="34"/>
      <c r="I236" s="36"/>
      <c r="J236" s="36"/>
      <c r="K236" s="36"/>
      <c r="L236" s="36"/>
      <c r="M236" s="36"/>
      <c r="N236" s="36"/>
      <c r="O236" s="36"/>
      <c r="P236" s="36"/>
      <c r="Q236" s="37"/>
      <c r="R236" s="38"/>
      <c r="S236" s="39"/>
      <c r="T236" s="40"/>
      <c r="U236" s="40"/>
      <c r="V236" s="40"/>
    </row>
    <row r="237" spans="1:22" s="35" customFormat="1" hidden="1" x14ac:dyDescent="0.25">
      <c r="A237" s="34"/>
      <c r="F237" s="34"/>
      <c r="I237" s="36"/>
      <c r="J237" s="36"/>
      <c r="K237" s="36"/>
      <c r="L237" s="36"/>
      <c r="M237" s="36"/>
      <c r="N237" s="36"/>
      <c r="O237" s="36"/>
      <c r="P237" s="36"/>
      <c r="Q237" s="37"/>
      <c r="R237" s="38"/>
      <c r="S237" s="39"/>
      <c r="T237" s="40"/>
      <c r="U237" s="40"/>
      <c r="V237" s="40"/>
    </row>
    <row r="238" spans="1:22" s="35" customFormat="1" hidden="1" x14ac:dyDescent="0.25">
      <c r="A238" s="34"/>
      <c r="F238" s="34"/>
      <c r="I238" s="36"/>
      <c r="J238" s="36"/>
      <c r="K238" s="36"/>
      <c r="L238" s="36"/>
      <c r="M238" s="36"/>
      <c r="N238" s="36"/>
      <c r="O238" s="36"/>
      <c r="P238" s="36"/>
      <c r="Q238" s="37"/>
      <c r="R238" s="38"/>
      <c r="S238" s="39"/>
      <c r="T238" s="40"/>
      <c r="U238" s="40"/>
      <c r="V238" s="40"/>
    </row>
    <row r="239" spans="1:22" s="35" customFormat="1" hidden="1" x14ac:dyDescent="0.25">
      <c r="A239" s="34"/>
      <c r="F239" s="34"/>
      <c r="I239" s="36"/>
      <c r="J239" s="36"/>
      <c r="K239" s="36"/>
      <c r="L239" s="36"/>
      <c r="M239" s="36"/>
      <c r="N239" s="36"/>
      <c r="O239" s="36"/>
      <c r="P239" s="36"/>
      <c r="Q239" s="37"/>
      <c r="R239" s="38"/>
      <c r="S239" s="39"/>
      <c r="T239" s="40"/>
      <c r="U239" s="40"/>
      <c r="V239" s="40"/>
    </row>
    <row r="240" spans="1:22" s="35" customFormat="1" hidden="1" x14ac:dyDescent="0.25">
      <c r="A240" s="34"/>
      <c r="F240" s="34"/>
      <c r="I240" s="36"/>
      <c r="J240" s="36"/>
      <c r="K240" s="36"/>
      <c r="L240" s="36"/>
      <c r="M240" s="36"/>
      <c r="N240" s="36"/>
      <c r="O240" s="36"/>
      <c r="P240" s="36"/>
      <c r="Q240" s="37"/>
      <c r="R240" s="38"/>
      <c r="S240" s="39"/>
      <c r="T240" s="40"/>
      <c r="U240" s="40"/>
      <c r="V240" s="40"/>
    </row>
    <row r="241" spans="1:49" s="35" customFormat="1" hidden="1" x14ac:dyDescent="0.25">
      <c r="A241" s="34"/>
      <c r="F241" s="34"/>
      <c r="I241" s="36"/>
      <c r="J241" s="36"/>
      <c r="K241" s="36"/>
      <c r="L241" s="36"/>
      <c r="M241" s="36"/>
      <c r="N241" s="36"/>
      <c r="O241" s="36"/>
      <c r="P241" s="36"/>
      <c r="Q241" s="37"/>
      <c r="R241" s="38"/>
      <c r="S241" s="39"/>
      <c r="T241" s="40"/>
      <c r="U241" s="40"/>
      <c r="V241" s="40"/>
    </row>
    <row r="242" spans="1:49" s="40" customFormat="1" hidden="1" x14ac:dyDescent="0.25">
      <c r="A242" s="34"/>
      <c r="B242" s="35"/>
      <c r="C242" s="35"/>
      <c r="D242" s="35"/>
      <c r="E242" s="35"/>
      <c r="F242" s="34"/>
      <c r="G242" s="35"/>
      <c r="H242" s="35"/>
      <c r="I242" s="36"/>
      <c r="J242" s="36"/>
      <c r="K242" s="36"/>
      <c r="L242" s="36"/>
      <c r="M242" s="36"/>
      <c r="N242" s="36"/>
      <c r="O242" s="36"/>
      <c r="P242" s="36"/>
      <c r="Q242" s="37"/>
      <c r="R242" s="38"/>
      <c r="S242" s="39"/>
      <c r="T242" s="102"/>
      <c r="U242" s="102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</row>
    <row r="243" spans="1:49" s="40" customFormat="1" hidden="1" x14ac:dyDescent="0.25">
      <c r="A243" s="34"/>
      <c r="B243" s="35"/>
      <c r="C243" s="35"/>
      <c r="D243" s="35"/>
      <c r="E243" s="35"/>
      <c r="F243" s="34"/>
      <c r="G243" s="35"/>
      <c r="H243" s="35"/>
      <c r="I243" s="36"/>
      <c r="J243" s="36"/>
      <c r="K243" s="36"/>
      <c r="L243" s="36"/>
      <c r="M243" s="36"/>
      <c r="N243" s="36"/>
      <c r="O243" s="36"/>
      <c r="P243" s="36"/>
      <c r="Q243" s="37"/>
      <c r="R243" s="38"/>
      <c r="S243" s="39"/>
      <c r="T243" s="102"/>
      <c r="U243" s="102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</row>
    <row r="244" spans="1:49" s="40" customFormat="1" hidden="1" x14ac:dyDescent="0.25">
      <c r="A244" s="34"/>
      <c r="B244" s="35"/>
      <c r="C244" s="35"/>
      <c r="D244" s="35"/>
      <c r="E244" s="35"/>
      <c r="F244" s="34"/>
      <c r="G244" s="35"/>
      <c r="H244" s="35"/>
      <c r="I244" s="36"/>
      <c r="J244" s="36"/>
      <c r="K244" s="36"/>
      <c r="L244" s="36"/>
      <c r="M244" s="36"/>
      <c r="N244" s="36"/>
      <c r="O244" s="36"/>
      <c r="P244" s="36"/>
      <c r="Q244" s="37"/>
      <c r="R244" s="38"/>
      <c r="S244" s="39"/>
      <c r="T244" s="102"/>
      <c r="U244" s="102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</row>
    <row r="245" spans="1:49" s="40" customFormat="1" hidden="1" x14ac:dyDescent="0.25">
      <c r="A245" s="34"/>
      <c r="B245" s="35"/>
      <c r="C245" s="35"/>
      <c r="D245" s="35"/>
      <c r="E245" s="35"/>
      <c r="F245" s="34"/>
      <c r="G245" s="35"/>
      <c r="H245" s="35"/>
      <c r="I245" s="36"/>
      <c r="J245" s="36"/>
      <c r="K245" s="36"/>
      <c r="L245" s="36"/>
      <c r="M245" s="36"/>
      <c r="N245" s="36"/>
      <c r="O245" s="36"/>
      <c r="P245" s="36"/>
      <c r="Q245" s="37"/>
      <c r="R245" s="38"/>
      <c r="S245" s="39"/>
      <c r="T245" s="102"/>
      <c r="U245" s="102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</row>
    <row r="246" spans="1:49" s="40" customFormat="1" hidden="1" x14ac:dyDescent="0.25">
      <c r="A246" s="34"/>
      <c r="B246" s="35"/>
      <c r="C246" s="35"/>
      <c r="D246" s="35"/>
      <c r="E246" s="35"/>
      <c r="F246" s="34"/>
      <c r="G246" s="35"/>
      <c r="H246" s="35"/>
      <c r="I246" s="36"/>
      <c r="J246" s="36"/>
      <c r="K246" s="36"/>
      <c r="L246" s="36"/>
      <c r="M246" s="36"/>
      <c r="N246" s="36"/>
      <c r="O246" s="36"/>
      <c r="P246" s="36"/>
      <c r="Q246" s="37"/>
      <c r="R246" s="38"/>
      <c r="S246" s="39"/>
      <c r="T246" s="102"/>
      <c r="U246" s="102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</row>
    <row r="247" spans="1:49" s="40" customFormat="1" hidden="1" x14ac:dyDescent="0.25">
      <c r="A247" s="34"/>
      <c r="B247" s="35"/>
      <c r="C247" s="35"/>
      <c r="D247" s="35"/>
      <c r="E247" s="35"/>
      <c r="F247" s="34"/>
      <c r="G247" s="35"/>
      <c r="H247" s="35"/>
      <c r="I247" s="36"/>
      <c r="J247" s="36"/>
      <c r="K247" s="36"/>
      <c r="L247" s="36"/>
      <c r="M247" s="36"/>
      <c r="N247" s="36"/>
      <c r="O247" s="36"/>
      <c r="P247" s="36"/>
      <c r="Q247" s="37"/>
      <c r="R247" s="38"/>
      <c r="S247" s="39"/>
      <c r="T247" s="102"/>
      <c r="U247" s="102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</row>
    <row r="248" spans="1:49" s="40" customFormat="1" hidden="1" x14ac:dyDescent="0.25">
      <c r="A248" s="34"/>
      <c r="B248" s="35"/>
      <c r="C248" s="35"/>
      <c r="D248" s="35"/>
      <c r="E248" s="35"/>
      <c r="F248" s="34"/>
      <c r="G248" s="35"/>
      <c r="H248" s="35"/>
      <c r="I248" s="36"/>
      <c r="J248" s="36"/>
      <c r="K248" s="36"/>
      <c r="L248" s="36"/>
      <c r="M248" s="36"/>
      <c r="N248" s="36"/>
      <c r="O248" s="36"/>
      <c r="P248" s="36"/>
      <c r="Q248" s="37"/>
      <c r="R248" s="38"/>
      <c r="S248" s="39"/>
      <c r="T248" s="102"/>
      <c r="U248" s="102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</row>
    <row r="249" spans="1:49" s="40" customFormat="1" hidden="1" x14ac:dyDescent="0.25">
      <c r="A249" s="34"/>
      <c r="B249" s="35"/>
      <c r="C249" s="35"/>
      <c r="D249" s="35"/>
      <c r="E249" s="35"/>
      <c r="F249" s="34"/>
      <c r="G249" s="35"/>
      <c r="H249" s="35"/>
      <c r="I249" s="36"/>
      <c r="J249" s="36"/>
      <c r="K249" s="36"/>
      <c r="L249" s="36"/>
      <c r="M249" s="36"/>
      <c r="N249" s="36"/>
      <c r="O249" s="36"/>
      <c r="P249" s="36"/>
      <c r="Q249" s="37"/>
      <c r="R249" s="38"/>
      <c r="S249" s="39"/>
      <c r="T249" s="102"/>
      <c r="U249" s="102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</row>
    <row r="250" spans="1:49" s="40" customFormat="1" hidden="1" x14ac:dyDescent="0.25">
      <c r="A250" s="34"/>
      <c r="B250" s="35"/>
      <c r="C250" s="35"/>
      <c r="D250" s="35"/>
      <c r="E250" s="35"/>
      <c r="F250" s="34"/>
      <c r="G250" s="35"/>
      <c r="H250" s="35"/>
      <c r="I250" s="36"/>
      <c r="J250" s="36"/>
      <c r="K250" s="36"/>
      <c r="L250" s="36"/>
      <c r="M250" s="36"/>
      <c r="N250" s="36"/>
      <c r="O250" s="36"/>
      <c r="P250" s="36"/>
      <c r="Q250" s="37"/>
      <c r="R250" s="38"/>
      <c r="S250" s="39"/>
      <c r="T250" s="102"/>
      <c r="U250" s="102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</row>
    <row r="251" spans="1:49" s="40" customFormat="1" hidden="1" x14ac:dyDescent="0.25">
      <c r="A251" s="34"/>
      <c r="B251" s="35"/>
      <c r="C251" s="35"/>
      <c r="D251" s="35"/>
      <c r="E251" s="35"/>
      <c r="F251" s="34"/>
      <c r="G251" s="35"/>
      <c r="H251" s="35"/>
      <c r="I251" s="36"/>
      <c r="J251" s="36"/>
      <c r="K251" s="36"/>
      <c r="L251" s="36"/>
      <c r="M251" s="36"/>
      <c r="N251" s="36"/>
      <c r="O251" s="36"/>
      <c r="P251" s="36"/>
      <c r="Q251" s="37"/>
      <c r="R251" s="38"/>
      <c r="S251" s="39"/>
      <c r="T251" s="102"/>
      <c r="U251" s="102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</row>
    <row r="252" spans="1:49" s="40" customFormat="1" hidden="1" x14ac:dyDescent="0.25">
      <c r="A252" s="34"/>
      <c r="B252" s="35"/>
      <c r="C252" s="35"/>
      <c r="D252" s="35"/>
      <c r="E252" s="35"/>
      <c r="F252" s="34"/>
      <c r="G252" s="35"/>
      <c r="H252" s="35"/>
      <c r="I252" s="36"/>
      <c r="J252" s="36"/>
      <c r="K252" s="36"/>
      <c r="L252" s="36"/>
      <c r="M252" s="36"/>
      <c r="N252" s="36"/>
      <c r="O252" s="36"/>
      <c r="P252" s="36"/>
      <c r="Q252" s="37"/>
      <c r="R252" s="38"/>
      <c r="S252" s="39"/>
      <c r="T252" s="102"/>
      <c r="U252" s="102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</row>
    <row r="253" spans="1:49" s="40" customFormat="1" hidden="1" x14ac:dyDescent="0.25">
      <c r="A253" s="34"/>
      <c r="B253" s="35"/>
      <c r="C253" s="35"/>
      <c r="D253" s="35"/>
      <c r="E253" s="35"/>
      <c r="F253" s="34"/>
      <c r="G253" s="35"/>
      <c r="H253" s="35"/>
      <c r="I253" s="36"/>
      <c r="J253" s="36"/>
      <c r="K253" s="36"/>
      <c r="L253" s="36"/>
      <c r="M253" s="36"/>
      <c r="N253" s="36"/>
      <c r="O253" s="36"/>
      <c r="P253" s="36"/>
      <c r="Q253" s="37"/>
      <c r="R253" s="38"/>
      <c r="S253" s="39"/>
      <c r="T253" s="102"/>
      <c r="U253" s="102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</row>
    <row r="254" spans="1:49" s="40" customFormat="1" hidden="1" x14ac:dyDescent="0.25">
      <c r="A254" s="34"/>
      <c r="B254" s="35"/>
      <c r="C254" s="35"/>
      <c r="D254" s="35"/>
      <c r="E254" s="35"/>
      <c r="F254" s="34"/>
      <c r="G254" s="35"/>
      <c r="H254" s="35"/>
      <c r="I254" s="36"/>
      <c r="J254" s="36"/>
      <c r="K254" s="36"/>
      <c r="L254" s="36"/>
      <c r="M254" s="36"/>
      <c r="N254" s="36"/>
      <c r="O254" s="36"/>
      <c r="P254" s="36"/>
      <c r="Q254" s="37"/>
      <c r="R254" s="38"/>
      <c r="S254" s="39"/>
      <c r="T254" s="102"/>
      <c r="U254" s="102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</row>
    <row r="255" spans="1:49" s="40" customFormat="1" hidden="1" x14ac:dyDescent="0.25">
      <c r="A255" s="34"/>
      <c r="B255" s="35"/>
      <c r="C255" s="35"/>
      <c r="D255" s="35"/>
      <c r="E255" s="35"/>
      <c r="F255" s="34"/>
      <c r="G255" s="35"/>
      <c r="H255" s="35"/>
      <c r="I255" s="36"/>
      <c r="J255" s="36"/>
      <c r="K255" s="36"/>
      <c r="L255" s="36"/>
      <c r="M255" s="36"/>
      <c r="N255" s="36"/>
      <c r="O255" s="36"/>
      <c r="P255" s="36"/>
      <c r="Q255" s="37"/>
      <c r="R255" s="38"/>
      <c r="S255" s="39"/>
      <c r="T255" s="102"/>
      <c r="U255" s="102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</row>
    <row r="256" spans="1:49" s="40" customFormat="1" hidden="1" x14ac:dyDescent="0.25">
      <c r="A256" s="34"/>
      <c r="B256" s="35"/>
      <c r="C256" s="35"/>
      <c r="D256" s="35"/>
      <c r="E256" s="35"/>
      <c r="F256" s="34"/>
      <c r="G256" s="35"/>
      <c r="H256" s="35"/>
      <c r="I256" s="36"/>
      <c r="J256" s="36"/>
      <c r="K256" s="36"/>
      <c r="L256" s="36"/>
      <c r="M256" s="36"/>
      <c r="N256" s="36"/>
      <c r="O256" s="36"/>
      <c r="P256" s="36"/>
      <c r="Q256" s="37"/>
      <c r="R256" s="38"/>
      <c r="S256" s="39"/>
      <c r="T256" s="102"/>
      <c r="U256" s="102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</row>
    <row r="257" spans="1:49" s="40" customFormat="1" hidden="1" x14ac:dyDescent="0.25">
      <c r="A257" s="34"/>
      <c r="B257" s="35"/>
      <c r="C257" s="35"/>
      <c r="D257" s="35"/>
      <c r="E257" s="35"/>
      <c r="F257" s="34"/>
      <c r="G257" s="35"/>
      <c r="H257" s="35"/>
      <c r="I257" s="36"/>
      <c r="J257" s="36"/>
      <c r="K257" s="36"/>
      <c r="L257" s="36"/>
      <c r="M257" s="36"/>
      <c r="N257" s="36"/>
      <c r="O257" s="36"/>
      <c r="P257" s="36"/>
      <c r="Q257" s="37"/>
      <c r="R257" s="38"/>
      <c r="S257" s="39"/>
      <c r="T257" s="102"/>
      <c r="U257" s="102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</row>
    <row r="258" spans="1:49" s="40" customFormat="1" hidden="1" x14ac:dyDescent="0.25">
      <c r="A258" s="34"/>
      <c r="B258" s="35"/>
      <c r="C258" s="35"/>
      <c r="D258" s="35"/>
      <c r="E258" s="35"/>
      <c r="F258" s="34"/>
      <c r="G258" s="35"/>
      <c r="H258" s="35"/>
      <c r="I258" s="36"/>
      <c r="J258" s="36"/>
      <c r="K258" s="36"/>
      <c r="L258" s="36"/>
      <c r="M258" s="36"/>
      <c r="N258" s="36"/>
      <c r="O258" s="36"/>
      <c r="P258" s="36"/>
      <c r="Q258" s="37"/>
      <c r="R258" s="38"/>
      <c r="S258" s="39"/>
      <c r="T258" s="102"/>
      <c r="U258" s="102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</row>
    <row r="259" spans="1:49" s="40" customFormat="1" hidden="1" x14ac:dyDescent="0.25">
      <c r="A259" s="34"/>
      <c r="B259" s="35"/>
      <c r="C259" s="35"/>
      <c r="D259" s="35"/>
      <c r="E259" s="35"/>
      <c r="F259" s="34"/>
      <c r="G259" s="35"/>
      <c r="H259" s="35"/>
      <c r="I259" s="36"/>
      <c r="J259" s="36"/>
      <c r="K259" s="36"/>
      <c r="L259" s="36"/>
      <c r="M259" s="36"/>
      <c r="N259" s="36"/>
      <c r="O259" s="36"/>
      <c r="P259" s="36"/>
      <c r="Q259" s="37"/>
      <c r="R259" s="38"/>
      <c r="S259" s="39"/>
      <c r="T259" s="102"/>
      <c r="U259" s="102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</row>
    <row r="260" spans="1:49" s="40" customFormat="1" hidden="1" x14ac:dyDescent="0.25">
      <c r="A260" s="34"/>
      <c r="B260" s="35"/>
      <c r="C260" s="35"/>
      <c r="D260" s="35"/>
      <c r="E260" s="35"/>
      <c r="F260" s="34"/>
      <c r="G260" s="35"/>
      <c r="H260" s="35"/>
      <c r="I260" s="36"/>
      <c r="J260" s="36"/>
      <c r="K260" s="36"/>
      <c r="L260" s="36"/>
      <c r="M260" s="36"/>
      <c r="N260" s="36"/>
      <c r="O260" s="36"/>
      <c r="P260" s="36"/>
      <c r="Q260" s="37"/>
      <c r="R260" s="38"/>
      <c r="S260" s="39"/>
      <c r="T260" s="102"/>
      <c r="U260" s="102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</row>
    <row r="261" spans="1:49" s="40" customFormat="1" hidden="1" x14ac:dyDescent="0.25">
      <c r="A261" s="34"/>
      <c r="B261" s="35"/>
      <c r="C261" s="35"/>
      <c r="D261" s="35"/>
      <c r="E261" s="35"/>
      <c r="F261" s="34"/>
      <c r="G261" s="35"/>
      <c r="H261" s="35"/>
      <c r="I261" s="36"/>
      <c r="J261" s="36"/>
      <c r="K261" s="36"/>
      <c r="L261" s="36"/>
      <c r="M261" s="36"/>
      <c r="N261" s="36"/>
      <c r="O261" s="36"/>
      <c r="P261" s="36"/>
      <c r="Q261" s="37"/>
      <c r="R261" s="38"/>
      <c r="S261" s="39"/>
      <c r="T261" s="102"/>
      <c r="U261" s="102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</row>
    <row r="262" spans="1:49" s="40" customFormat="1" hidden="1" x14ac:dyDescent="0.25">
      <c r="A262" s="34"/>
      <c r="B262" s="35"/>
      <c r="C262" s="35"/>
      <c r="D262" s="35"/>
      <c r="E262" s="35"/>
      <c r="F262" s="34"/>
      <c r="G262" s="35"/>
      <c r="H262" s="35"/>
      <c r="I262" s="36"/>
      <c r="J262" s="36"/>
      <c r="K262" s="36"/>
      <c r="L262" s="36"/>
      <c r="M262" s="36"/>
      <c r="N262" s="36"/>
      <c r="O262" s="36"/>
      <c r="P262" s="36"/>
      <c r="Q262" s="37"/>
      <c r="R262" s="38"/>
      <c r="S262" s="39"/>
      <c r="T262" s="102"/>
      <c r="U262" s="102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</row>
    <row r="263" spans="1:49" s="40" customFormat="1" hidden="1" x14ac:dyDescent="0.25">
      <c r="A263" s="34"/>
      <c r="B263" s="35"/>
      <c r="C263" s="35"/>
      <c r="D263" s="35"/>
      <c r="E263" s="35"/>
      <c r="F263" s="34"/>
      <c r="G263" s="35"/>
      <c r="H263" s="35"/>
      <c r="I263" s="36"/>
      <c r="J263" s="36"/>
      <c r="K263" s="36"/>
      <c r="L263" s="36"/>
      <c r="M263" s="36"/>
      <c r="N263" s="36"/>
      <c r="O263" s="36"/>
      <c r="P263" s="36"/>
      <c r="Q263" s="37"/>
      <c r="R263" s="38"/>
      <c r="S263" s="39"/>
      <c r="T263" s="102"/>
      <c r="U263" s="102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</row>
    <row r="264" spans="1:49" s="40" customFormat="1" hidden="1" x14ac:dyDescent="0.25">
      <c r="A264" s="34"/>
      <c r="B264" s="35"/>
      <c r="C264" s="35"/>
      <c r="D264" s="35"/>
      <c r="E264" s="35"/>
      <c r="F264" s="34"/>
      <c r="G264" s="35"/>
      <c r="H264" s="35"/>
      <c r="I264" s="36"/>
      <c r="J264" s="36"/>
      <c r="K264" s="36"/>
      <c r="L264" s="36"/>
      <c r="M264" s="36"/>
      <c r="N264" s="36"/>
      <c r="O264" s="36"/>
      <c r="P264" s="36"/>
      <c r="Q264" s="37"/>
      <c r="R264" s="38"/>
      <c r="S264" s="39"/>
      <c r="T264" s="102"/>
      <c r="U264" s="102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</row>
    <row r="265" spans="1:49" s="40" customFormat="1" hidden="1" x14ac:dyDescent="0.25">
      <c r="A265" s="34"/>
      <c r="B265" s="35"/>
      <c r="C265" s="35"/>
      <c r="D265" s="35"/>
      <c r="E265" s="35"/>
      <c r="F265" s="34"/>
      <c r="G265" s="35"/>
      <c r="H265" s="35"/>
      <c r="I265" s="36"/>
      <c r="J265" s="36"/>
      <c r="K265" s="36"/>
      <c r="L265" s="36"/>
      <c r="M265" s="36"/>
      <c r="N265" s="36"/>
      <c r="O265" s="36"/>
      <c r="P265" s="36"/>
      <c r="Q265" s="37"/>
      <c r="R265" s="38"/>
      <c r="S265" s="39"/>
      <c r="T265" s="102"/>
      <c r="U265" s="102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</row>
    <row r="266" spans="1:49" s="40" customFormat="1" hidden="1" x14ac:dyDescent="0.25">
      <c r="A266" s="34"/>
      <c r="B266" s="35"/>
      <c r="C266" s="35"/>
      <c r="D266" s="35"/>
      <c r="E266" s="35"/>
      <c r="F266" s="34"/>
      <c r="G266" s="35"/>
      <c r="H266" s="35"/>
      <c r="I266" s="36"/>
      <c r="J266" s="36"/>
      <c r="K266" s="36"/>
      <c r="L266" s="36"/>
      <c r="M266" s="36"/>
      <c r="N266" s="36"/>
      <c r="O266" s="36"/>
      <c r="P266" s="36"/>
      <c r="Q266" s="37"/>
      <c r="R266" s="38"/>
      <c r="S266" s="39"/>
      <c r="T266" s="102"/>
      <c r="U266" s="102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</row>
    <row r="267" spans="1:49" s="40" customFormat="1" hidden="1" x14ac:dyDescent="0.25">
      <c r="A267" s="34"/>
      <c r="B267" s="35"/>
      <c r="C267" s="35"/>
      <c r="D267" s="35"/>
      <c r="E267" s="35"/>
      <c r="F267" s="34"/>
      <c r="G267" s="35"/>
      <c r="H267" s="35"/>
      <c r="I267" s="36"/>
      <c r="J267" s="36"/>
      <c r="K267" s="36"/>
      <c r="L267" s="36"/>
      <c r="M267" s="36"/>
      <c r="N267" s="36"/>
      <c r="O267" s="36"/>
      <c r="P267" s="36"/>
      <c r="Q267" s="37"/>
      <c r="R267" s="38"/>
      <c r="S267" s="39"/>
      <c r="T267" s="102"/>
      <c r="U267" s="102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</row>
    <row r="268" spans="1:49" s="40" customFormat="1" hidden="1" x14ac:dyDescent="0.25">
      <c r="A268" s="34"/>
      <c r="B268" s="35"/>
      <c r="C268" s="35"/>
      <c r="D268" s="35"/>
      <c r="E268" s="35"/>
      <c r="F268" s="34"/>
      <c r="G268" s="35"/>
      <c r="H268" s="35"/>
      <c r="I268" s="36"/>
      <c r="J268" s="36"/>
      <c r="K268" s="36"/>
      <c r="L268" s="36"/>
      <c r="M268" s="36"/>
      <c r="N268" s="36"/>
      <c r="O268" s="36"/>
      <c r="P268" s="36"/>
      <c r="Q268" s="37"/>
      <c r="R268" s="38"/>
      <c r="S268" s="39"/>
      <c r="T268" s="102"/>
      <c r="U268" s="102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</row>
    <row r="269" spans="1:49" s="40" customFormat="1" hidden="1" x14ac:dyDescent="0.25">
      <c r="A269" s="34"/>
      <c r="B269" s="35"/>
      <c r="C269" s="35"/>
      <c r="D269" s="35"/>
      <c r="E269" s="35"/>
      <c r="F269" s="34"/>
      <c r="G269" s="35"/>
      <c r="H269" s="35"/>
      <c r="I269" s="36"/>
      <c r="J269" s="36"/>
      <c r="K269" s="36"/>
      <c r="L269" s="36"/>
      <c r="M269" s="36"/>
      <c r="N269" s="36"/>
      <c r="O269" s="36"/>
      <c r="P269" s="36"/>
      <c r="Q269" s="37"/>
      <c r="R269" s="38"/>
      <c r="S269" s="39"/>
      <c r="T269" s="102"/>
      <c r="U269" s="102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</row>
    <row r="270" spans="1:49" s="40" customFormat="1" hidden="1" x14ac:dyDescent="0.25">
      <c r="A270" s="34"/>
      <c r="B270" s="35"/>
      <c r="C270" s="35"/>
      <c r="D270" s="35"/>
      <c r="E270" s="35"/>
      <c r="F270" s="34"/>
      <c r="G270" s="35"/>
      <c r="H270" s="35"/>
      <c r="I270" s="36"/>
      <c r="J270" s="36"/>
      <c r="K270" s="36"/>
      <c r="L270" s="36"/>
      <c r="M270" s="36"/>
      <c r="N270" s="36"/>
      <c r="O270" s="36"/>
      <c r="P270" s="36"/>
      <c r="Q270" s="37"/>
      <c r="R270" s="38"/>
      <c r="S270" s="39"/>
      <c r="T270" s="102"/>
      <c r="U270" s="102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</row>
    <row r="271" spans="1:49" s="40" customFormat="1" hidden="1" x14ac:dyDescent="0.25">
      <c r="A271" s="34"/>
      <c r="B271" s="35"/>
      <c r="C271" s="35"/>
      <c r="D271" s="35"/>
      <c r="E271" s="35"/>
      <c r="F271" s="34"/>
      <c r="G271" s="35"/>
      <c r="H271" s="35"/>
      <c r="I271" s="36"/>
      <c r="J271" s="36"/>
      <c r="K271" s="36"/>
      <c r="L271" s="36"/>
      <c r="M271" s="36"/>
      <c r="N271" s="36"/>
      <c r="O271" s="36"/>
      <c r="P271" s="36"/>
      <c r="Q271" s="37"/>
      <c r="R271" s="38"/>
      <c r="S271" s="39"/>
      <c r="T271" s="102"/>
      <c r="U271" s="102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</row>
    <row r="272" spans="1:49" s="40" customFormat="1" hidden="1" x14ac:dyDescent="0.25">
      <c r="A272" s="34"/>
      <c r="B272" s="35"/>
      <c r="C272" s="35"/>
      <c r="D272" s="35"/>
      <c r="E272" s="35"/>
      <c r="F272" s="34"/>
      <c r="G272" s="35"/>
      <c r="H272" s="35"/>
      <c r="I272" s="36"/>
      <c r="J272" s="36"/>
      <c r="K272" s="36"/>
      <c r="L272" s="36"/>
      <c r="M272" s="36"/>
      <c r="N272" s="36"/>
      <c r="O272" s="36"/>
      <c r="P272" s="36"/>
      <c r="Q272" s="37"/>
      <c r="R272" s="38"/>
      <c r="S272" s="39"/>
      <c r="T272" s="102"/>
      <c r="U272" s="102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</row>
    <row r="273" spans="1:49" s="40" customFormat="1" hidden="1" x14ac:dyDescent="0.25">
      <c r="A273" s="34"/>
      <c r="B273" s="35"/>
      <c r="C273" s="35"/>
      <c r="D273" s="35"/>
      <c r="E273" s="35"/>
      <c r="F273" s="34"/>
      <c r="G273" s="35"/>
      <c r="H273" s="35"/>
      <c r="I273" s="36"/>
      <c r="J273" s="36"/>
      <c r="K273" s="36"/>
      <c r="L273" s="36"/>
      <c r="M273" s="36"/>
      <c r="N273" s="36"/>
      <c r="O273" s="36"/>
      <c r="P273" s="36"/>
      <c r="Q273" s="37"/>
      <c r="R273" s="38"/>
      <c r="S273" s="39"/>
      <c r="T273" s="102"/>
      <c r="U273" s="102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</row>
    <row r="274" spans="1:49" s="40" customFormat="1" hidden="1" x14ac:dyDescent="0.25">
      <c r="A274" s="34"/>
      <c r="B274" s="35"/>
      <c r="C274" s="35"/>
      <c r="D274" s="35"/>
      <c r="E274" s="35"/>
      <c r="F274" s="34"/>
      <c r="G274" s="35"/>
      <c r="H274" s="35"/>
      <c r="I274" s="36"/>
      <c r="J274" s="36"/>
      <c r="K274" s="36"/>
      <c r="L274" s="36"/>
      <c r="M274" s="36"/>
      <c r="N274" s="36"/>
      <c r="O274" s="36"/>
      <c r="P274" s="36"/>
      <c r="Q274" s="37"/>
      <c r="R274" s="38"/>
      <c r="S274" s="39"/>
      <c r="T274" s="102"/>
      <c r="U274" s="102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</row>
    <row r="275" spans="1:49" s="40" customFormat="1" x14ac:dyDescent="0.25">
      <c r="A275" s="34"/>
      <c r="B275" s="35"/>
      <c r="C275" s="35"/>
      <c r="D275" s="35"/>
      <c r="E275" s="35"/>
      <c r="F275" s="34"/>
      <c r="G275" s="35"/>
      <c r="H275" s="35"/>
      <c r="I275" s="36"/>
      <c r="J275" s="36"/>
      <c r="K275" s="36"/>
      <c r="L275" s="36"/>
      <c r="M275" s="36"/>
      <c r="N275" s="36"/>
      <c r="O275" s="36"/>
      <c r="P275" s="36"/>
      <c r="Q275" s="37"/>
      <c r="R275" s="38"/>
      <c r="S275" s="39"/>
      <c r="T275" s="102"/>
      <c r="U275" s="102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</row>
    <row r="276" spans="1:49" s="40" customFormat="1" x14ac:dyDescent="0.25">
      <c r="A276" s="34"/>
      <c r="B276" s="35"/>
      <c r="C276" s="35"/>
      <c r="D276" s="35"/>
      <c r="E276" s="35"/>
      <c r="F276" s="34"/>
      <c r="G276" s="35"/>
      <c r="H276" s="35"/>
      <c r="I276" s="36"/>
      <c r="J276" s="36"/>
      <c r="K276" s="36"/>
      <c r="L276" s="36"/>
      <c r="M276" s="36"/>
      <c r="N276" s="36"/>
      <c r="O276" s="36"/>
      <c r="P276" s="36"/>
      <c r="Q276" s="37"/>
      <c r="R276" s="38"/>
      <c r="S276" s="39"/>
      <c r="T276" s="102"/>
      <c r="U276" s="102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</row>
    <row r="277" spans="1:49" s="40" customFormat="1" x14ac:dyDescent="0.25">
      <c r="A277" s="34"/>
      <c r="B277" s="35"/>
      <c r="C277" s="35"/>
      <c r="D277" s="35"/>
      <c r="E277" s="35"/>
      <c r="F277" s="34"/>
      <c r="G277" s="35"/>
      <c r="H277" s="35"/>
      <c r="I277" s="36"/>
      <c r="J277" s="36"/>
      <c r="K277" s="36"/>
      <c r="L277" s="36"/>
      <c r="M277" s="36"/>
      <c r="N277" s="36"/>
      <c r="O277" s="36"/>
      <c r="P277" s="36"/>
      <c r="Q277" s="37"/>
      <c r="R277" s="38"/>
      <c r="S277" s="39"/>
      <c r="T277" s="102"/>
      <c r="U277" s="102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</row>
    <row r="278" spans="1:49" s="40" customFormat="1" x14ac:dyDescent="0.25">
      <c r="A278" s="34"/>
      <c r="B278" s="35"/>
      <c r="C278" s="35"/>
      <c r="D278" s="35"/>
      <c r="E278" s="35"/>
      <c r="F278" s="34"/>
      <c r="G278" s="35"/>
      <c r="H278" s="35"/>
      <c r="I278" s="36"/>
      <c r="J278" s="36"/>
      <c r="K278" s="36"/>
      <c r="L278" s="36"/>
      <c r="M278" s="36"/>
      <c r="N278" s="36"/>
      <c r="O278" s="36"/>
      <c r="P278" s="36"/>
      <c r="Q278" s="37"/>
      <c r="R278" s="38"/>
      <c r="S278" s="39"/>
      <c r="T278" s="102"/>
      <c r="U278" s="102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</row>
    <row r="279" spans="1:49" s="40" customFormat="1" x14ac:dyDescent="0.25">
      <c r="A279" s="34"/>
      <c r="B279" s="35"/>
      <c r="C279" s="35"/>
      <c r="D279" s="35"/>
      <c r="E279" s="35"/>
      <c r="F279" s="34"/>
      <c r="G279" s="35"/>
      <c r="H279" s="35"/>
      <c r="I279" s="36"/>
      <c r="J279" s="36"/>
      <c r="K279" s="36"/>
      <c r="L279" s="36"/>
      <c r="M279" s="36"/>
      <c r="N279" s="36"/>
      <c r="O279" s="36"/>
      <c r="P279" s="36"/>
      <c r="Q279" s="37"/>
      <c r="R279" s="38"/>
      <c r="S279" s="39"/>
      <c r="T279" s="102"/>
      <c r="U279" s="102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</row>
    <row r="280" spans="1:49" s="40" customFormat="1" x14ac:dyDescent="0.25">
      <c r="A280" s="34"/>
      <c r="B280" s="35"/>
      <c r="C280" s="35"/>
      <c r="D280" s="35"/>
      <c r="E280" s="35"/>
      <c r="F280" s="34"/>
      <c r="G280" s="35"/>
      <c r="H280" s="35"/>
      <c r="I280" s="36"/>
      <c r="J280" s="36"/>
      <c r="K280" s="36"/>
      <c r="L280" s="36"/>
      <c r="M280" s="36"/>
      <c r="N280" s="36"/>
      <c r="O280" s="36"/>
      <c r="P280" s="36"/>
      <c r="Q280" s="37"/>
      <c r="R280" s="38"/>
      <c r="S280" s="39"/>
      <c r="T280" s="102"/>
      <c r="U280" s="102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</row>
    <row r="281" spans="1:49" s="40" customFormat="1" x14ac:dyDescent="0.25">
      <c r="A281" s="34"/>
      <c r="B281" s="35"/>
      <c r="C281" s="35"/>
      <c r="D281" s="35"/>
      <c r="E281" s="35"/>
      <c r="F281" s="34"/>
      <c r="G281" s="35"/>
      <c r="H281" s="35"/>
      <c r="I281" s="36"/>
      <c r="J281" s="36"/>
      <c r="K281" s="36"/>
      <c r="L281" s="36"/>
      <c r="M281" s="36"/>
      <c r="N281" s="36"/>
      <c r="O281" s="36"/>
      <c r="P281" s="36"/>
      <c r="Q281" s="37"/>
      <c r="R281" s="38"/>
      <c r="S281" s="39"/>
      <c r="T281" s="102"/>
      <c r="U281" s="102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</row>
    <row r="282" spans="1:49" s="40" customFormat="1" x14ac:dyDescent="0.25">
      <c r="A282" s="34"/>
      <c r="B282" s="35"/>
      <c r="C282" s="35"/>
      <c r="D282" s="35"/>
      <c r="E282" s="35"/>
      <c r="F282" s="34"/>
      <c r="G282" s="35"/>
      <c r="H282" s="35"/>
      <c r="I282" s="36"/>
      <c r="J282" s="36"/>
      <c r="K282" s="36"/>
      <c r="L282" s="36"/>
      <c r="M282" s="36"/>
      <c r="N282" s="36"/>
      <c r="O282" s="36"/>
      <c r="P282" s="36"/>
      <c r="Q282" s="37"/>
      <c r="R282" s="38"/>
      <c r="S282" s="39"/>
      <c r="T282" s="102"/>
      <c r="U282" s="102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</row>
  </sheetData>
  <sheetProtection formatColumns="0" formatRows="0" selectLockedCells="1"/>
  <mergeCells count="32">
    <mergeCell ref="R106:S106"/>
    <mergeCell ref="C142:F142"/>
    <mergeCell ref="K142:P142"/>
    <mergeCell ref="Y61:Z61"/>
    <mergeCell ref="X62:Z62"/>
    <mergeCell ref="R64:Z64"/>
    <mergeCell ref="Q102:S102"/>
    <mergeCell ref="T102:Y102"/>
    <mergeCell ref="Q105:S105"/>
    <mergeCell ref="T105:Y105"/>
    <mergeCell ref="Y60:Z60"/>
    <mergeCell ref="S46:T52"/>
    <mergeCell ref="U46:W52"/>
    <mergeCell ref="X46:Z52"/>
    <mergeCell ref="Y53:Z53"/>
    <mergeCell ref="Y54:Z54"/>
    <mergeCell ref="Y55:Z55"/>
    <mergeCell ref="Y56:Z56"/>
    <mergeCell ref="Y57:Z57"/>
    <mergeCell ref="Y58:Z58"/>
    <mergeCell ref="Y59:Z59"/>
    <mergeCell ref="G45:I45"/>
    <mergeCell ref="I7:K7"/>
    <mergeCell ref="D8:G8"/>
    <mergeCell ref="A10:A21"/>
    <mergeCell ref="A23:A32"/>
    <mergeCell ref="J45:P45"/>
    <mergeCell ref="B45:B46"/>
    <mergeCell ref="C45:C46"/>
    <mergeCell ref="D45:F45"/>
    <mergeCell ref="B7:G7"/>
    <mergeCell ref="M7:O8"/>
  </mergeCells>
  <conditionalFormatting sqref="B7:G7">
    <cfRule type="expression" dxfId="1" priority="1">
      <formula>$H$8&gt;=375</formula>
    </cfRule>
    <cfRule type="expression" dxfId="0" priority="2">
      <formula>$H$8&lt;375</formula>
    </cfRule>
  </conditionalFormatting>
  <dataValidations count="3">
    <dataValidation type="list" allowBlank="1" showInputMessage="1" showErrorMessage="1" sqref="B23:B32">
      <formula1>Schweine</formula1>
    </dataValidation>
    <dataValidation type="list" allowBlank="1" showInputMessage="1" showErrorMessage="1" sqref="B10:B21">
      <formula1>Rinder</formula1>
    </dataValidation>
    <dataValidation type="list" allowBlank="1" showInputMessage="1" showErrorMessage="1" sqref="F10:F21 F23:F32">
      <formula1>$M$9:$O$9</formula1>
    </dataValidation>
  </dataValidations>
  <pageMargins left="0.70866141732283472" right="0.70866141732283472" top="0.78740157480314965" bottom="0.78740157480314965" header="0.31496062992125984" footer="0.31496062992125984"/>
  <pageSetup paperSize="9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Betriebsdaten</vt:lpstr>
      <vt:lpstr>Anfall Wirtschaftsdünger</vt:lpstr>
      <vt:lpstr>'Anfall Wirtschaftsdünger'!Druckbereich</vt:lpstr>
      <vt:lpstr>Geflügel</vt:lpstr>
      <vt:lpstr>Rinder</vt:lpstr>
      <vt:lpstr>Schweine</vt:lpstr>
      <vt:lpstr>Sonstige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Wolff, Bernd (ADD)</dc:creator>
  <cp:lastModifiedBy>Roller, Dr. Olaf (ADD)</cp:lastModifiedBy>
  <cp:lastPrinted>2024-12-03T12:08:24Z</cp:lastPrinted>
  <dcterms:created xsi:type="dcterms:W3CDTF">2024-11-13T14:58:19Z</dcterms:created>
  <dcterms:modified xsi:type="dcterms:W3CDTF">2024-12-03T12:09:27Z</dcterms:modified>
</cp:coreProperties>
</file>